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DC01\RedirectedFolders\KvanderPlas\My Documents\Kees\PCI\"/>
    </mc:Choice>
  </mc:AlternateContent>
  <xr:revisionPtr revIDLastSave="0" documentId="13_ncr:1_{76F5D675-8BFB-4452-A2CB-1D1E546BE304}" xr6:coauthVersionLast="47" xr6:coauthVersionMax="47" xr10:uidLastSave="{00000000-0000-0000-0000-000000000000}"/>
  <bookViews>
    <workbookView xWindow="-108" yWindow="-108" windowWidth="23256" windowHeight="12576" tabRatio="691" activeTab="1" xr2:uid="{00000000-000D-0000-FFFF-FFFF00000000}"/>
  </bookViews>
  <sheets>
    <sheet name="Handleiding" sheetId="11" r:id="rId1"/>
    <sheet name="1VOORBLAD" sheetId="1" r:id="rId2"/>
    <sheet name="2VERMOGEN" sheetId="2" r:id="rId3"/>
    <sheet name="3BATEN" sheetId="5" r:id="rId4"/>
    <sheet name="4LASTEN" sheetId="6" r:id="rId5"/>
    <sheet name="5Toelichting1" sheetId="3" r:id="rId6"/>
    <sheet name="6Toelichting2" sheetId="4" r:id="rId7"/>
    <sheet name="7Kascie" sheetId="8" r:id="rId8"/>
    <sheet name="8Outputtabel" sheetId="10" r:id="rId9"/>
  </sheets>
  <definedNames>
    <definedName name="_xlnm.Print_Area" localSheetId="1">'1VOORBLAD'!$A$1:$I$56</definedName>
    <definedName name="_xlnm.Print_Area" localSheetId="2">'2VERMOGEN'!$A$1:$K$59</definedName>
    <definedName name="_xlnm.Print_Area" localSheetId="3">'3BATEN'!$A$1:$I$47</definedName>
    <definedName name="_xlnm.Print_Area" localSheetId="4">'4LASTEN'!$A$1:$J$56</definedName>
    <definedName name="_xlnm.Print_Area" localSheetId="5">'5Toelichting1'!$A$1:$K$65</definedName>
    <definedName name="_xlnm.Print_Area" localSheetId="6">'6Toelichting2'!$A$1:$J$60</definedName>
    <definedName name="_xlnm.Print_Area" localSheetId="7">'7Kascie'!$A$1:$L$38</definedName>
    <definedName name="_xlnm.Print_Area" localSheetId="8">'8Outputtabel'!$A$1:$J$71</definedName>
    <definedName name="_xlnm.Print_Area" localSheetId="0">Handleiding!$A$1:$B$65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1" i="2" l="1"/>
  <c r="D38" i="2"/>
  <c r="H63" i="10" l="1"/>
  <c r="H55" i="10"/>
  <c r="J55" i="10" s="1"/>
  <c r="H53" i="10"/>
  <c r="J53" i="10" s="1"/>
  <c r="H52" i="10"/>
  <c r="I52" i="10" s="1"/>
  <c r="E53" i="10"/>
  <c r="D53" i="10"/>
  <c r="C53" i="10"/>
  <c r="B53" i="10"/>
  <c r="E52" i="10"/>
  <c r="D52" i="10"/>
  <c r="C52" i="10"/>
  <c r="B52" i="10"/>
  <c r="E55" i="10"/>
  <c r="D55" i="10"/>
  <c r="C55" i="10"/>
  <c r="B55" i="10"/>
  <c r="H45" i="10"/>
  <c r="J45" i="10" s="1"/>
  <c r="H42" i="10"/>
  <c r="J42" i="10" s="1"/>
  <c r="E45" i="10"/>
  <c r="D45" i="10"/>
  <c r="C45" i="10"/>
  <c r="B45" i="10"/>
  <c r="E42" i="10"/>
  <c r="D42" i="10"/>
  <c r="C42" i="10"/>
  <c r="B42" i="10"/>
  <c r="J52" i="10" l="1"/>
  <c r="I53" i="10"/>
  <c r="I55" i="10"/>
  <c r="I45" i="10"/>
  <c r="I42" i="10"/>
  <c r="I35" i="6" l="1"/>
  <c r="G35" i="6"/>
  <c r="E35" i="6"/>
  <c r="I45" i="6"/>
  <c r="G45" i="6"/>
  <c r="E45" i="6"/>
  <c r="E26" i="6"/>
  <c r="I26" i="6"/>
  <c r="I38" i="6" s="1"/>
  <c r="G26" i="6"/>
  <c r="G38" i="6" s="1"/>
  <c r="G16" i="2" s="1"/>
  <c r="H12" i="1"/>
  <c r="E38" i="6" l="1"/>
  <c r="E16" i="2" s="1"/>
  <c r="I16" i="2"/>
  <c r="I47" i="6"/>
  <c r="E47" i="6"/>
  <c r="G47" i="6"/>
  <c r="H31" i="10"/>
  <c r="I26" i="4"/>
  <c r="I27" i="4"/>
  <c r="I28" i="4"/>
  <c r="I29" i="4"/>
  <c r="I35" i="4"/>
  <c r="I36" i="4"/>
  <c r="I37" i="4"/>
  <c r="E54" i="3"/>
  <c r="H12" i="10" l="1"/>
  <c r="H11" i="10"/>
  <c r="J11" i="10" s="1"/>
  <c r="E11" i="10"/>
  <c r="D11" i="10"/>
  <c r="C11" i="10"/>
  <c r="B11" i="10"/>
  <c r="H5" i="10"/>
  <c r="J5" i="10" s="1"/>
  <c r="E5" i="10"/>
  <c r="D5" i="10"/>
  <c r="C5" i="10"/>
  <c r="B5" i="10"/>
  <c r="I11" i="10" l="1"/>
  <c r="I5" i="10"/>
  <c r="D35" i="5" l="1"/>
  <c r="F24" i="5"/>
  <c r="D24" i="5"/>
  <c r="F16" i="5"/>
  <c r="D16" i="5"/>
  <c r="F27" i="5" l="1"/>
  <c r="H18" i="10"/>
  <c r="H17" i="10"/>
  <c r="J26" i="2"/>
  <c r="H16" i="10" l="1"/>
  <c r="B2" i="4"/>
  <c r="B2" i="3"/>
  <c r="B2" i="6"/>
  <c r="B2" i="5"/>
  <c r="B2" i="2"/>
  <c r="H36" i="10" l="1"/>
  <c r="H62" i="10" l="1"/>
  <c r="H61" i="10"/>
  <c r="H60" i="10"/>
  <c r="H59" i="10"/>
  <c r="H58" i="10"/>
  <c r="H57" i="10"/>
  <c r="H56" i="10"/>
  <c r="H54" i="10"/>
  <c r="H51" i="10"/>
  <c r="H50" i="10"/>
  <c r="H49" i="10"/>
  <c r="H48" i="10"/>
  <c r="H47" i="10"/>
  <c r="H46" i="10"/>
  <c r="H44" i="10"/>
  <c r="H43" i="10"/>
  <c r="H41" i="10"/>
  <c r="H35" i="10"/>
  <c r="H34" i="10"/>
  <c r="H33" i="10"/>
  <c r="H32" i="10"/>
  <c r="H30" i="10"/>
  <c r="H29" i="10"/>
  <c r="H28" i="10"/>
  <c r="I48" i="4"/>
  <c r="H24" i="10" s="1"/>
  <c r="H48" i="4"/>
  <c r="H38" i="4"/>
  <c r="G38" i="4"/>
  <c r="F38" i="4"/>
  <c r="H30" i="4"/>
  <c r="F30" i="4"/>
  <c r="H21" i="4"/>
  <c r="I12" i="4"/>
  <c r="H10" i="10" s="1"/>
  <c r="H12" i="4"/>
  <c r="J49" i="3"/>
  <c r="K54" i="3"/>
  <c r="G54" i="3"/>
  <c r="F54" i="3"/>
  <c r="K42" i="3"/>
  <c r="H42" i="3"/>
  <c r="F42" i="3"/>
  <c r="E42" i="3"/>
  <c r="K32" i="3"/>
  <c r="I32" i="3"/>
  <c r="J21" i="3"/>
  <c r="H6" i="10" s="1"/>
  <c r="K21" i="3"/>
  <c r="I21" i="3"/>
  <c r="K11" i="3"/>
  <c r="I11" i="3"/>
  <c r="H64" i="10"/>
  <c r="H35" i="5"/>
  <c r="F35" i="5"/>
  <c r="H24" i="5"/>
  <c r="H16" i="5"/>
  <c r="H37" i="10"/>
  <c r="D27" i="5"/>
  <c r="D37" i="5" s="1"/>
  <c r="E26" i="2" l="1"/>
  <c r="H39" i="10"/>
  <c r="J28" i="2"/>
  <c r="H27" i="5"/>
  <c r="H37" i="5" s="1"/>
  <c r="F37" i="5"/>
  <c r="K14" i="3"/>
  <c r="J14" i="3"/>
  <c r="I14" i="3"/>
  <c r="J5" i="3"/>
  <c r="I5" i="3"/>
  <c r="I38" i="4" l="1"/>
  <c r="H23" i="10" s="1"/>
  <c r="I23" i="10" l="1"/>
  <c r="J23" i="10"/>
  <c r="E23" i="10"/>
  <c r="D23" i="10"/>
  <c r="C23" i="10"/>
  <c r="B23" i="10"/>
  <c r="I17" i="10" l="1"/>
  <c r="G30" i="4"/>
  <c r="J32" i="3"/>
  <c r="H7" i="10" s="1"/>
  <c r="J11" i="3"/>
  <c r="J37" i="10"/>
  <c r="J36" i="10"/>
  <c r="J35" i="10"/>
  <c r="J34" i="10"/>
  <c r="J33" i="10"/>
  <c r="J32" i="10"/>
  <c r="J31" i="10"/>
  <c r="I30" i="10"/>
  <c r="J29" i="10"/>
  <c r="I28" i="10"/>
  <c r="J58" i="10"/>
  <c r="J64" i="10"/>
  <c r="J61" i="10"/>
  <c r="J62" i="10"/>
  <c r="I60" i="10"/>
  <c r="J59" i="10"/>
  <c r="J57" i="10"/>
  <c r="J56" i="10"/>
  <c r="J54" i="10"/>
  <c r="J51" i="10"/>
  <c r="J50" i="10"/>
  <c r="J49" i="10"/>
  <c r="I48" i="10"/>
  <c r="I47" i="10"/>
  <c r="J46" i="10"/>
  <c r="J44" i="10"/>
  <c r="I43" i="10"/>
  <c r="J6" i="10"/>
  <c r="I6" i="10"/>
  <c r="E68" i="10"/>
  <c r="D68" i="10"/>
  <c r="C68" i="10"/>
  <c r="B68" i="10"/>
  <c r="E39" i="10"/>
  <c r="D39" i="10"/>
  <c r="C39" i="10"/>
  <c r="B39" i="10"/>
  <c r="E37" i="10"/>
  <c r="D37" i="10"/>
  <c r="C37" i="10"/>
  <c r="B37" i="10"/>
  <c r="E36" i="10"/>
  <c r="D36" i="10"/>
  <c r="C36" i="10"/>
  <c r="B36" i="10"/>
  <c r="E35" i="10"/>
  <c r="D35" i="10"/>
  <c r="C35" i="10"/>
  <c r="B35" i="10"/>
  <c r="E34" i="10"/>
  <c r="D34" i="10"/>
  <c r="C34" i="10"/>
  <c r="B34" i="10"/>
  <c r="E33" i="10"/>
  <c r="D33" i="10"/>
  <c r="C33" i="10"/>
  <c r="B33" i="10"/>
  <c r="E32" i="10"/>
  <c r="D32" i="10"/>
  <c r="C32" i="10"/>
  <c r="B32" i="10"/>
  <c r="E31" i="10"/>
  <c r="D31" i="10"/>
  <c r="C31" i="10"/>
  <c r="B31" i="10"/>
  <c r="E30" i="10"/>
  <c r="D30" i="10"/>
  <c r="C30" i="10"/>
  <c r="B30" i="10"/>
  <c r="E29" i="10"/>
  <c r="D29" i="10"/>
  <c r="C29" i="10"/>
  <c r="B29" i="10"/>
  <c r="E28" i="10"/>
  <c r="D28" i="10"/>
  <c r="C28" i="10"/>
  <c r="B28" i="10"/>
  <c r="E66" i="10"/>
  <c r="D66" i="10"/>
  <c r="C66" i="10"/>
  <c r="B66" i="10"/>
  <c r="E64" i="10"/>
  <c r="D64" i="10"/>
  <c r="C64" i="10"/>
  <c r="B64" i="10"/>
  <c r="E61" i="10"/>
  <c r="D61" i="10"/>
  <c r="C61" i="10"/>
  <c r="B61" i="10"/>
  <c r="E63" i="10"/>
  <c r="D63" i="10"/>
  <c r="C63" i="10"/>
  <c r="B63" i="10"/>
  <c r="E62" i="10"/>
  <c r="D62" i="10"/>
  <c r="C62" i="10"/>
  <c r="B62" i="10"/>
  <c r="E60" i="10"/>
  <c r="D60" i="10"/>
  <c r="C60" i="10"/>
  <c r="B60" i="10"/>
  <c r="E59" i="10"/>
  <c r="D59" i="10"/>
  <c r="C59" i="10"/>
  <c r="B59" i="10"/>
  <c r="E58" i="10"/>
  <c r="D58" i="10"/>
  <c r="C58" i="10"/>
  <c r="B58" i="10"/>
  <c r="E57" i="10"/>
  <c r="D57" i="10"/>
  <c r="C57" i="10"/>
  <c r="B57" i="10"/>
  <c r="E56" i="10"/>
  <c r="D56" i="10"/>
  <c r="C56" i="10"/>
  <c r="B56" i="10"/>
  <c r="E54" i="10"/>
  <c r="D54" i="10"/>
  <c r="C54" i="10"/>
  <c r="B54" i="10"/>
  <c r="E51" i="10"/>
  <c r="D51" i="10"/>
  <c r="C51" i="10"/>
  <c r="B51" i="10"/>
  <c r="E50" i="10"/>
  <c r="D50" i="10"/>
  <c r="C50" i="10"/>
  <c r="B50" i="10"/>
  <c r="E49" i="10"/>
  <c r="D49" i="10"/>
  <c r="C49" i="10"/>
  <c r="B49" i="10"/>
  <c r="E48" i="10"/>
  <c r="D48" i="10"/>
  <c r="C48" i="10"/>
  <c r="B48" i="10"/>
  <c r="E47" i="10"/>
  <c r="D47" i="10"/>
  <c r="C47" i="10"/>
  <c r="B47" i="10"/>
  <c r="E46" i="10"/>
  <c r="D46" i="10"/>
  <c r="C46" i="10"/>
  <c r="B46" i="10"/>
  <c r="E44" i="10"/>
  <c r="D44" i="10"/>
  <c r="C44" i="10"/>
  <c r="B44" i="10"/>
  <c r="E43" i="10"/>
  <c r="D43" i="10"/>
  <c r="C43" i="10"/>
  <c r="B43" i="10"/>
  <c r="E41" i="10"/>
  <c r="D41" i="10"/>
  <c r="C41" i="10"/>
  <c r="B41" i="10"/>
  <c r="E26" i="10"/>
  <c r="D26" i="10"/>
  <c r="C26" i="10"/>
  <c r="B26" i="10"/>
  <c r="E22" i="10"/>
  <c r="D22" i="10"/>
  <c r="C22" i="10"/>
  <c r="B22" i="10"/>
  <c r="E24" i="10"/>
  <c r="D24" i="10"/>
  <c r="C24" i="10"/>
  <c r="B24" i="10"/>
  <c r="E21" i="10"/>
  <c r="D21" i="10"/>
  <c r="C21" i="10"/>
  <c r="B21" i="10"/>
  <c r="E20" i="10"/>
  <c r="D20" i="10"/>
  <c r="C20" i="10"/>
  <c r="B20" i="10"/>
  <c r="E19" i="10"/>
  <c r="D19" i="10"/>
  <c r="C19" i="10"/>
  <c r="B19" i="10"/>
  <c r="E18" i="10"/>
  <c r="D18" i="10"/>
  <c r="C18" i="10"/>
  <c r="B18" i="10"/>
  <c r="E17" i="10"/>
  <c r="D17" i="10"/>
  <c r="C17" i="10"/>
  <c r="B17" i="10"/>
  <c r="E16" i="10"/>
  <c r="D16" i="10"/>
  <c r="C16" i="10"/>
  <c r="B16" i="10"/>
  <c r="E14" i="10"/>
  <c r="D14" i="10"/>
  <c r="C14" i="10"/>
  <c r="B14" i="10"/>
  <c r="E12" i="10"/>
  <c r="D12" i="10"/>
  <c r="C12" i="10"/>
  <c r="B12" i="10"/>
  <c r="E10" i="10"/>
  <c r="D10" i="10"/>
  <c r="C10" i="10"/>
  <c r="B10" i="10"/>
  <c r="E9" i="10"/>
  <c r="D9" i="10"/>
  <c r="C9" i="10"/>
  <c r="B9" i="10"/>
  <c r="E8" i="10"/>
  <c r="D8" i="10"/>
  <c r="C8" i="10"/>
  <c r="B8" i="10"/>
  <c r="E7" i="10"/>
  <c r="D7" i="10"/>
  <c r="C7" i="10"/>
  <c r="B7" i="10"/>
  <c r="E6" i="10"/>
  <c r="D6" i="10"/>
  <c r="C6" i="10"/>
  <c r="B6" i="10"/>
  <c r="E4" i="10"/>
  <c r="D4" i="10"/>
  <c r="C4" i="10"/>
  <c r="B4" i="10"/>
  <c r="D26" i="2" l="1"/>
  <c r="H4" i="10"/>
  <c r="I36" i="10"/>
  <c r="I44" i="10"/>
  <c r="I54" i="10"/>
  <c r="J28" i="10"/>
  <c r="I37" i="10"/>
  <c r="J48" i="10"/>
  <c r="J17" i="10"/>
  <c r="I64" i="10"/>
  <c r="J47" i="10"/>
  <c r="J60" i="10"/>
  <c r="I35" i="10"/>
  <c r="J43" i="10"/>
  <c r="I61" i="10"/>
  <c r="I50" i="10"/>
  <c r="I34" i="10"/>
  <c r="I29" i="10"/>
  <c r="I33" i="10"/>
  <c r="J30" i="10"/>
  <c r="I31" i="10"/>
  <c r="I32" i="10"/>
  <c r="I57" i="10"/>
  <c r="I49" i="10"/>
  <c r="I58" i="10"/>
  <c r="I59" i="10"/>
  <c r="I46" i="10"/>
  <c r="I51" i="10"/>
  <c r="I56" i="10"/>
  <c r="I62" i="10"/>
  <c r="I41" i="10"/>
  <c r="J41" i="10"/>
  <c r="A38" i="8"/>
  <c r="J4" i="10" l="1"/>
  <c r="I4" i="10"/>
  <c r="J39" i="10"/>
  <c r="I39" i="10"/>
  <c r="J2" i="8"/>
  <c r="B2" i="8"/>
  <c r="B3" i="8"/>
  <c r="B1" i="8"/>
  <c r="E8" i="2" l="1"/>
  <c r="I15" i="4"/>
  <c r="I24" i="4" s="1"/>
  <c r="I33" i="4" s="1"/>
  <c r="H15" i="4"/>
  <c r="I5" i="4"/>
  <c r="H5" i="4"/>
  <c r="E47" i="3"/>
  <c r="J37" i="3"/>
  <c r="J47" i="3" s="1"/>
  <c r="E37" i="3"/>
  <c r="K24" i="3"/>
  <c r="K36" i="3" s="1"/>
  <c r="K46" i="3" s="1"/>
  <c r="K5" i="3"/>
  <c r="J25" i="3"/>
  <c r="I25" i="3"/>
  <c r="I5" i="6"/>
  <c r="G5" i="6"/>
  <c r="E5" i="6"/>
  <c r="H6" i="5"/>
  <c r="F6" i="5"/>
  <c r="D6" i="5"/>
  <c r="J23" i="2"/>
  <c r="I23" i="2"/>
  <c r="E23" i="2"/>
  <c r="D23" i="2"/>
  <c r="I6" i="2"/>
  <c r="I15" i="2" s="1"/>
  <c r="G6" i="2"/>
  <c r="G15" i="2" s="1"/>
  <c r="E6" i="2"/>
  <c r="E15" i="2" s="1"/>
  <c r="B1" i="4"/>
  <c r="B1" i="3"/>
  <c r="B1" i="6"/>
  <c r="B1" i="5"/>
  <c r="B1" i="2"/>
  <c r="J39" i="3"/>
  <c r="J40" i="3"/>
  <c r="J41" i="3"/>
  <c r="J30" i="2"/>
  <c r="J32" i="2" s="1"/>
  <c r="E31" i="2"/>
  <c r="E30" i="2"/>
  <c r="J53" i="3"/>
  <c r="J52" i="3"/>
  <c r="J51" i="3"/>
  <c r="J50" i="3"/>
  <c r="E27" i="2"/>
  <c r="D30" i="2"/>
  <c r="E29" i="2"/>
  <c r="I17" i="2"/>
  <c r="G17" i="2"/>
  <c r="E17" i="2"/>
  <c r="I8" i="2"/>
  <c r="G8" i="2"/>
  <c r="I7" i="2"/>
  <c r="G7" i="2"/>
  <c r="E7" i="2"/>
  <c r="E28" i="2"/>
  <c r="J54" i="3" l="1"/>
  <c r="H9" i="10" s="1"/>
  <c r="J42" i="3"/>
  <c r="H8" i="10" s="1"/>
  <c r="I30" i="4"/>
  <c r="I28" i="2" s="1"/>
  <c r="F24" i="4"/>
  <c r="F33" i="4" s="1"/>
  <c r="E32" i="2"/>
  <c r="I42" i="4"/>
  <c r="I30" i="2"/>
  <c r="I10" i="10"/>
  <c r="J10" i="10"/>
  <c r="D27" i="2"/>
  <c r="G9" i="2"/>
  <c r="G10" i="2" s="1"/>
  <c r="H22" i="10" l="1"/>
  <c r="H42" i="4"/>
  <c r="J7" i="10"/>
  <c r="I24" i="10"/>
  <c r="D29" i="2"/>
  <c r="D28" i="2"/>
  <c r="G18" i="2"/>
  <c r="G19" i="2" s="1"/>
  <c r="I9" i="2" l="1"/>
  <c r="I10" i="2" s="1"/>
  <c r="I7" i="10"/>
  <c r="I22" i="10"/>
  <c r="J24" i="10"/>
  <c r="I18" i="2"/>
  <c r="I19" i="2" s="1"/>
  <c r="E18" i="2"/>
  <c r="J50" i="2" s="1"/>
  <c r="I9" i="10"/>
  <c r="J9" i="10"/>
  <c r="J8" i="10"/>
  <c r="I8" i="10"/>
  <c r="E9" i="2"/>
  <c r="E19" i="2" l="1"/>
  <c r="H15" i="1" s="1"/>
  <c r="J22" i="10"/>
  <c r="J18" i="10"/>
  <c r="I18" i="10"/>
  <c r="E10" i="2"/>
  <c r="H16" i="1"/>
  <c r="I21" i="4" l="1"/>
  <c r="H14" i="10" s="1"/>
  <c r="D31" i="2" l="1"/>
  <c r="D32" i="2" l="1"/>
  <c r="I26" i="2" s="1"/>
  <c r="G46" i="2" s="1"/>
  <c r="I12" i="10"/>
  <c r="I14" i="10" s="1"/>
  <c r="J12" i="10"/>
  <c r="J14" i="10" s="1"/>
  <c r="H13" i="1" l="1"/>
  <c r="I16" i="10" l="1"/>
  <c r="J16" i="10"/>
  <c r="J63" i="10" l="1"/>
  <c r="J66" i="10" s="1"/>
  <c r="I63" i="10" l="1"/>
  <c r="I66" i="10" s="1"/>
  <c r="H66" i="10" l="1"/>
  <c r="H68" i="10" s="1"/>
  <c r="H19" i="10"/>
  <c r="I19" i="10" s="1"/>
  <c r="H46" i="2"/>
  <c r="G34" i="2" s="1"/>
  <c r="G47" i="2"/>
  <c r="J48" i="2" s="1"/>
  <c r="J49" i="2" s="1"/>
  <c r="J51" i="2" s="1"/>
  <c r="I32" i="2"/>
  <c r="B4" i="8"/>
  <c r="H20" i="10" l="1"/>
  <c r="J68" i="10"/>
  <c r="I68" i="10"/>
  <c r="H21" i="10"/>
  <c r="H26" i="10" s="1"/>
  <c r="J19" i="10"/>
  <c r="H14" i="1"/>
  <c r="I71" i="10" l="1"/>
  <c r="I20" i="10"/>
  <c r="I21" i="10" s="1"/>
  <c r="I26" i="10" s="1"/>
  <c r="J20" i="10"/>
  <c r="J21" i="10" s="1"/>
  <c r="J26" i="10" s="1"/>
</calcChain>
</file>

<file path=xl/sharedStrings.xml><?xml version="1.0" encoding="utf-8"?>
<sst xmlns="http://schemas.openxmlformats.org/spreadsheetml/2006/main" count="567" uniqueCount="346">
  <si>
    <t>JAAR</t>
  </si>
  <si>
    <t>TE</t>
  </si>
  <si>
    <t>handtekening</t>
  </si>
  <si>
    <t>naam en adres</t>
  </si>
  <si>
    <t>Voorzitter</t>
  </si>
  <si>
    <t>Secretaris</t>
  </si>
  <si>
    <t>Penningmeester</t>
  </si>
  <si>
    <t>BATEN</t>
  </si>
  <si>
    <t xml:space="preserve">I </t>
  </si>
  <si>
    <t>BEHEER</t>
  </si>
  <si>
    <t>Bijdragen parochie</t>
  </si>
  <si>
    <t>Bijdragen van instellingen</t>
  </si>
  <si>
    <t>Collectes en actieve geldwerving</t>
  </si>
  <si>
    <t>II</t>
  </si>
  <si>
    <t>BEZITTINGEN</t>
  </si>
  <si>
    <t>Huren en pachten</t>
  </si>
  <si>
    <t>Rente leningen u.g./voorschotten</t>
  </si>
  <si>
    <t>Rente deposito's/spaarrekeningen</t>
  </si>
  <si>
    <t>Rente rekening-courant banken</t>
  </si>
  <si>
    <t>LASTEN</t>
  </si>
  <si>
    <t>Het bestuur van bovenvermelde parochiële caritas instelling heeft in de vergadering van:</t>
  </si>
  <si>
    <t>REKENING EN VERANTWOORDING</t>
  </si>
  <si>
    <t>de rekening en verantwoording vastgesteld over het boekjaar</t>
  </si>
  <si>
    <t>Lid</t>
  </si>
  <si>
    <t>Gezien en goedgekeurd</t>
  </si>
  <si>
    <t>Inlichtingen over deze rekening en</t>
  </si>
  <si>
    <t>verantwoording kan geven:</t>
  </si>
  <si>
    <t>U wordt verzocht na afloop van het boekjaar zo spoedig mogelijk, doch</t>
  </si>
  <si>
    <t xml:space="preserve">A </t>
  </si>
  <si>
    <t>GEWONE INKOMSTEN</t>
  </si>
  <si>
    <t>GEWONE UITGAVEN</t>
  </si>
  <si>
    <t>Overige giften:</t>
  </si>
  <si>
    <t xml:space="preserve">B </t>
  </si>
  <si>
    <t>BUITENGEWONE UITGAVEN</t>
  </si>
  <si>
    <t>BUITENGEWONE INKOMSTEN</t>
  </si>
  <si>
    <t>ACTIVA</t>
  </si>
  <si>
    <t>PASSIVA</t>
  </si>
  <si>
    <t>Effecten</t>
  </si>
  <si>
    <t>Leningen u.g./voorschotten</t>
  </si>
  <si>
    <t>Deposito's/spaarrekeningen</t>
  </si>
  <si>
    <t>Diverse vorderingen</t>
  </si>
  <si>
    <t>Liquide middelen</t>
  </si>
  <si>
    <t>TOTAAL</t>
  </si>
  <si>
    <t>Diverse schulden</t>
  </si>
  <si>
    <t>positief/negatief</t>
  </si>
  <si>
    <t>Vermogensmutaties (specificeren)</t>
  </si>
  <si>
    <t>Bij</t>
  </si>
  <si>
    <t>Af</t>
  </si>
  <si>
    <t>-</t>
  </si>
  <si>
    <t>saldo mutaties</t>
  </si>
  <si>
    <t>Bij/af: saldo van baten en lasten boekjaar</t>
  </si>
  <si>
    <t xml:space="preserve">begroting </t>
  </si>
  <si>
    <t xml:space="preserve">voorgaand </t>
  </si>
  <si>
    <t>Gewone inkomsten</t>
  </si>
  <si>
    <t>Buitengewone inkomsten</t>
  </si>
  <si>
    <t>Nadelig saldo</t>
  </si>
  <si>
    <t>Gewone uitgaven</t>
  </si>
  <si>
    <t>Buitengewone uitgaven</t>
  </si>
  <si>
    <t>Voordelig saldo</t>
  </si>
  <si>
    <t>GROOTTE</t>
  </si>
  <si>
    <t>HA.</t>
  </si>
  <si>
    <t>A.</t>
  </si>
  <si>
    <t>CA.</t>
  </si>
  <si>
    <t>OMSCHRIJVING VAN HET GOED</t>
  </si>
  <si>
    <t>met vermelding kadastrale aanduiding</t>
  </si>
  <si>
    <t>Pacht/Huur</t>
  </si>
  <si>
    <t>Aantal</t>
  </si>
  <si>
    <t>stukken</t>
  </si>
  <si>
    <t>Nominale</t>
  </si>
  <si>
    <t>waarde</t>
  </si>
  <si>
    <t>%</t>
  </si>
  <si>
    <t>OMSCHRIJVING</t>
  </si>
  <si>
    <t>Koers</t>
  </si>
  <si>
    <t>LENINGEN U.G./VOORSCHOTTEN</t>
  </si>
  <si>
    <t>Naam</t>
  </si>
  <si>
    <t>rente</t>
  </si>
  <si>
    <t>Mutaties</t>
  </si>
  <si>
    <t>DEPOSITO'S/SPAARREKENINGEN **</t>
  </si>
  <si>
    <t>Bank</t>
  </si>
  <si>
    <t>EFFECTEN **</t>
  </si>
  <si>
    <t>DIVERSE VORDERINGEN</t>
  </si>
  <si>
    <t>Vordering per</t>
  </si>
  <si>
    <t>Saldo per</t>
  </si>
  <si>
    <t>DIVERSE SCHULDEN</t>
  </si>
  <si>
    <t>Schuld per</t>
  </si>
  <si>
    <t xml:space="preserve">- </t>
  </si>
  <si>
    <t>koersverschillen effecten</t>
  </si>
  <si>
    <r>
      <t xml:space="preserve">De balans heeft een totaaltelling van </t>
    </r>
    <r>
      <rPr>
        <i/>
        <sz val="10"/>
        <rFont val="Arial"/>
        <family val="2"/>
      </rPr>
      <t>€</t>
    </r>
  </si>
  <si>
    <r>
      <t xml:space="preserve">en een positief/negatief vermogen van </t>
    </r>
    <r>
      <rPr>
        <i/>
        <sz val="10"/>
        <rFont val="Arial"/>
        <family val="2"/>
      </rPr>
      <t>€</t>
    </r>
  </si>
  <si>
    <r>
      <t xml:space="preserve">De staat van baten en lasten heeft een totaaltelling van </t>
    </r>
    <r>
      <rPr>
        <i/>
        <sz val="10"/>
        <rFont val="Arial"/>
        <family val="2"/>
      </rPr>
      <t>€</t>
    </r>
  </si>
  <si>
    <t>€</t>
  </si>
  <si>
    <t xml:space="preserve">Algemeen econoom </t>
  </si>
  <si>
    <t>Bisdom Haarlem - Amsterdam</t>
  </si>
  <si>
    <t>zijn toegepast.</t>
  </si>
  <si>
    <t>en verklaart dat in deze Rekening en Verantwoording de herwaarderingsgrondslagen PCI's dd. 6 april 2011</t>
  </si>
  <si>
    <t xml:space="preserve"> </t>
  </si>
  <si>
    <t>Giften</t>
  </si>
  <si>
    <t>Kerstpakkettenactie</t>
  </si>
  <si>
    <t>Hulp in natura</t>
  </si>
  <si>
    <t>Individuele hulpverlening</t>
  </si>
  <si>
    <t>Collectieve hulpverlening</t>
  </si>
  <si>
    <t>Voedselbank</t>
  </si>
  <si>
    <t>Projecten armoedebestrijding</t>
  </si>
  <si>
    <t>Parochiële diaconale acties</t>
  </si>
  <si>
    <t>Participatie noodfonds</t>
  </si>
  <si>
    <t>Goede doelen</t>
  </si>
  <si>
    <r>
      <t xml:space="preserve">en een saldo van </t>
    </r>
    <r>
      <rPr>
        <i/>
        <sz val="10"/>
        <rFont val="Arial"/>
        <family val="2"/>
      </rPr>
      <t>€</t>
    </r>
  </si>
  <si>
    <t>Toelichting op inkomsten</t>
  </si>
  <si>
    <t>Toelichting op uitgaven</t>
  </si>
  <si>
    <t>Toelichting</t>
  </si>
  <si>
    <t>Kas</t>
  </si>
  <si>
    <t>LIQUIDE MIDDELEN **</t>
  </si>
  <si>
    <t>31 dec</t>
  </si>
  <si>
    <t>Waarde</t>
  </si>
  <si>
    <t>ontvangen*</t>
  </si>
  <si>
    <t>1 januari</t>
  </si>
  <si>
    <t>BATEN EN LASTEN, BALANS, VERMOGEN</t>
  </si>
  <si>
    <t>TOELICHTING OP DE BALANS 1</t>
  </si>
  <si>
    <t>TOELICHTING OP DE BALANS 2</t>
  </si>
  <si>
    <t>Eigen vermogen per 1 januari</t>
  </si>
  <si>
    <t>Baten</t>
  </si>
  <si>
    <t>Lasten</t>
  </si>
  <si>
    <t>benoemingsdatum</t>
  </si>
  <si>
    <t>*  Totaal van de inkomsten moet in overeenstemming zijn met de inkomsten op blad 3 bij gebruik kasstelsel.</t>
  </si>
  <si>
    <t>boekjaar in €</t>
  </si>
  <si>
    <t>Begroting in €</t>
  </si>
  <si>
    <t xml:space="preserve">Voorg. boekjaar in € </t>
  </si>
  <si>
    <t>Mutaties in €</t>
  </si>
  <si>
    <t>Rente/div</t>
  </si>
  <si>
    <t>Rente</t>
  </si>
  <si>
    <t>in €</t>
  </si>
  <si>
    <t>* zoals de Caritasafdracht</t>
  </si>
  <si>
    <t>Beheer- en administratiekosten</t>
  </si>
  <si>
    <t>Kosten onroerend goed</t>
  </si>
  <si>
    <t>KOSTEN bezit en beheer</t>
  </si>
  <si>
    <t>*  Totaal van de mutaties graag toelichten.</t>
  </si>
  <si>
    <t>Bij      *</t>
  </si>
  <si>
    <t>Af        *</t>
  </si>
  <si>
    <t>S.v.p. de grijs gearceerde velden</t>
  </si>
  <si>
    <t>invullen (indien van toepassing)</t>
  </si>
  <si>
    <t>Th. van der Steen MBA        (zie ook onze brief van dezelfde datum)</t>
  </si>
  <si>
    <t>1  het kassaldo in de R&amp;V (blad 6) is in overeenstemming met het kasboek per balansdatum;</t>
  </si>
  <si>
    <t>2  het saldo bij effecten (blad 5) komt overeenkomen met het saldo op het jaaroverzicht van de beleggingsinstelling;</t>
  </si>
  <si>
    <t>Datum:</t>
  </si>
  <si>
    <t>Namens de kascommissie:</t>
  </si>
  <si>
    <t>VERKLARING KASCOMMISSIE</t>
  </si>
  <si>
    <t>RELATIENR.</t>
  </si>
  <si>
    <r>
      <t xml:space="preserve">Rekening en Verantwoording </t>
    </r>
    <r>
      <rPr>
        <b/>
        <sz val="10"/>
        <rFont val="Arial"/>
        <family val="2"/>
      </rPr>
      <t xml:space="preserve">in euro's </t>
    </r>
    <r>
      <rPr>
        <sz val="10"/>
        <rFont val="Arial"/>
        <family val="2"/>
      </rPr>
      <t>te mailen naar:</t>
    </r>
  </si>
  <si>
    <t>Zie pagina: Besturen/Financiële zaken: PCI/Toelichting Rekening en Verantwoording</t>
  </si>
  <si>
    <t>3  het saldo bij deposito's/spaarrekeningen (blad 5) en liquide middelen (blad 6) komt overeen met het saldo op het jaaroverzicht van de bank(en);</t>
  </si>
  <si>
    <t>De kascommissie heeft hierbij specifiek gecontroleerd of uitgaven boven de € 500 door twee bestuursleden zijn getekend.</t>
  </si>
  <si>
    <t>naam</t>
  </si>
  <si>
    <t xml:space="preserve">EIGEN VERMOGEN: </t>
  </si>
  <si>
    <t xml:space="preserve">Bemerkingen: </t>
  </si>
  <si>
    <t>Indien de kascommissie naar aanleiding van haar onderzoek nog bemerkingen heeft, staan deze hieronder opgenomen.</t>
  </si>
  <si>
    <t>Daarnaast is geconstateerd dat de reglementaire verplichtingen ten aanzien van het financieel beheer zijn nageleefd.</t>
  </si>
  <si>
    <r>
      <t xml:space="preserve">bedraagt    </t>
    </r>
    <r>
      <rPr>
        <i/>
        <sz val="14"/>
        <rFont val="Arial"/>
        <family val="2"/>
      </rPr>
      <t xml:space="preserve">€ </t>
    </r>
  </si>
  <si>
    <t>Het vastgestelde totaal-generaal van de beleggingen en geldmiddelen, zoals genoemd onder punt 1 t/m 3</t>
  </si>
  <si>
    <t>4  het saldo van leningen u/g en o/g (blad 5 en 6) komt overeen met de in de overeenkomst vastgelegde bedragen minus de inmiddels ontvangen of betaalde aflossingen.</t>
  </si>
  <si>
    <t>Specifiek daarbij is vastgesteld dat de in de balans opgenomen cijfers op blad 5 en 6 aansluiten met onderliggende stukken zoals onderstaand beschreven.</t>
  </si>
  <si>
    <t xml:space="preserve">actueel beeld geeft. </t>
  </si>
  <si>
    <t>De kascommissie heeft aan de hand van de onderliggende boeken en bescheiden vastgesteld dat de financiële informatie in blad 1 t/m 6 een correct, volledig en</t>
  </si>
  <si>
    <t>5 de verantwoorde waarde per pand is gebaseerd op de meest recente WOZ-beschikking; de waarde van verpachte landerijen is 20 x de bruto-jaarpacht (waarbij de bruto-</t>
  </si>
  <si>
    <t xml:space="preserve">    jaarpacht overeenstemt met de contractuele afspraken) en de waardering van niet-verpachtbare eigendommen (zoals een bos) betreft een onderbouwde reëele schatting.</t>
  </si>
  <si>
    <t>Jaar</t>
  </si>
  <si>
    <t>relatienummer</t>
  </si>
  <si>
    <t>rekeningnummer</t>
  </si>
  <si>
    <t>Bedrag</t>
  </si>
  <si>
    <t>Bedrag debet</t>
  </si>
  <si>
    <t>Bedrag Credit</t>
  </si>
  <si>
    <t>Soort</t>
  </si>
  <si>
    <t>Activa</t>
  </si>
  <si>
    <t>Passiva</t>
  </si>
  <si>
    <t>Resultaat</t>
  </si>
  <si>
    <t>Kerstpakketten actie</t>
  </si>
  <si>
    <t>Parochiele diaconale acties</t>
  </si>
  <si>
    <t>Overige collectieve hulpverlening</t>
  </si>
  <si>
    <t xml:space="preserve">Diaconale overige projecten  </t>
  </si>
  <si>
    <t>Passiva totaal</t>
  </si>
  <si>
    <t>Activa totaal</t>
  </si>
  <si>
    <t>Resultaat boekjaar</t>
  </si>
  <si>
    <t>Baten totaal</t>
  </si>
  <si>
    <t>naam instelling</t>
  </si>
  <si>
    <t>Plaats instelling</t>
  </si>
  <si>
    <t>naam rekening</t>
  </si>
  <si>
    <t>Verhuurde panden</t>
  </si>
  <si>
    <t>Landerijen</t>
  </si>
  <si>
    <t>0400</t>
  </si>
  <si>
    <t>0440</t>
  </si>
  <si>
    <t xml:space="preserve">Effecten </t>
  </si>
  <si>
    <t>0500</t>
  </si>
  <si>
    <t>0550</t>
  </si>
  <si>
    <t>0560</t>
  </si>
  <si>
    <t>Spaarrekeningen en deposito's</t>
  </si>
  <si>
    <t>Leningen ug</t>
  </si>
  <si>
    <t>1400</t>
  </si>
  <si>
    <t>1100</t>
  </si>
  <si>
    <t>0600</t>
  </si>
  <si>
    <t>0620</t>
  </si>
  <si>
    <t>0670</t>
  </si>
  <si>
    <t>0650</t>
  </si>
  <si>
    <t>0699</t>
  </si>
  <si>
    <t>EV mutatie door OG (herwaardering e.d.)</t>
  </si>
  <si>
    <t>EV mutatie overig (niet resultaat)</t>
  </si>
  <si>
    <t>EV mutatie exploitatieresultaat</t>
  </si>
  <si>
    <t>1700</t>
  </si>
  <si>
    <t>Overige voorzieningen</t>
  </si>
  <si>
    <t>Voorziening groot onderhoud</t>
  </si>
  <si>
    <t>0700</t>
  </si>
  <si>
    <t>0780</t>
  </si>
  <si>
    <t>4770</t>
  </si>
  <si>
    <t>4780</t>
  </si>
  <si>
    <t>4781</t>
  </si>
  <si>
    <t>4782</t>
  </si>
  <si>
    <t>4783</t>
  </si>
  <si>
    <t>4784</t>
  </si>
  <si>
    <t>Lokale diaconale organisaties</t>
  </si>
  <si>
    <t>Internationale (nood)hulp</t>
  </si>
  <si>
    <t>4199</t>
  </si>
  <si>
    <t>4460</t>
  </si>
  <si>
    <t>Kosten effecten en banken</t>
  </si>
  <si>
    <t>4825</t>
  </si>
  <si>
    <t>4899</t>
  </si>
  <si>
    <t>Overige beheerskosten</t>
  </si>
  <si>
    <t>4900</t>
  </si>
  <si>
    <t>Totaal Lasten</t>
  </si>
  <si>
    <t>Totaal Baten</t>
  </si>
  <si>
    <t>Debiteuren en overige  vorderingen</t>
  </si>
  <si>
    <t>EV mutatie koersres. effecten</t>
  </si>
  <si>
    <t>Rente en dividend effecten</t>
  </si>
  <si>
    <t>Rente leningen ug/ voorschotten</t>
  </si>
  <si>
    <t>Overige Individuele hulpverlening</t>
  </si>
  <si>
    <t>Caritas afdracht bisdom</t>
  </si>
  <si>
    <t>VOORZIENINGEN GROOT ONDERHOUD</t>
  </si>
  <si>
    <t>VOORZIENINGEN OVERIG</t>
  </si>
  <si>
    <t>EIGEN VERMOGEN: STANDEN EN MUTATIES</t>
  </si>
  <si>
    <t>Beginstand en mutaties s.v.p. invoeren in de grijze cellen.</t>
  </si>
  <si>
    <t>caritasJR@bisdomhaarlem-amsterdam.nl</t>
  </si>
  <si>
    <r>
      <t xml:space="preserve">uiterlijk </t>
    </r>
    <r>
      <rPr>
        <b/>
        <sz val="10"/>
        <rFont val="Arial"/>
        <family val="2"/>
      </rPr>
      <t>vóór</t>
    </r>
    <r>
      <rPr>
        <sz val="10"/>
        <rFont val="Arial"/>
        <family val="2"/>
      </rPr>
      <t xml:space="preserve"> 1 mei daaropvolgend de </t>
    </r>
    <r>
      <rPr>
        <b/>
        <sz val="10"/>
        <rFont val="Arial"/>
        <family val="2"/>
      </rPr>
      <t>digitale excel versie</t>
    </r>
    <r>
      <rPr>
        <sz val="10"/>
        <rFont val="Arial"/>
        <family val="2"/>
      </rPr>
      <t xml:space="preserve"> van de</t>
    </r>
  </si>
  <si>
    <t>postadres: Bisdom Haarlem-Amsterdam, Postbus 1053, 2001 BB Haarlem</t>
  </si>
  <si>
    <t xml:space="preserve">Afgeronde bedragen in euro's, </t>
  </si>
  <si>
    <t xml:space="preserve">Ook indien u de R&amp;V per post wilt verzenden verzoeken wij u om een digitale </t>
  </si>
  <si>
    <t>excel versie per mail te sturen, in verband met de digitale verwerking.</t>
  </si>
  <si>
    <r>
      <rPr>
        <b/>
        <sz val="10"/>
        <rFont val="Arial"/>
        <family val="2"/>
      </rPr>
      <t xml:space="preserve">7Kascie   </t>
    </r>
    <r>
      <rPr>
        <sz val="10"/>
        <rFont val="Arial"/>
        <family val="2"/>
      </rPr>
      <t xml:space="preserve"> (Verklaring Kascommissie)</t>
    </r>
  </si>
  <si>
    <t>Rente RC banken</t>
  </si>
  <si>
    <t xml:space="preserve">Op dit blad kunt u in de grijze velden de verschillende kostenregels invullen. In vergelijking met vorige jaren </t>
  </si>
  <si>
    <r>
      <rPr>
        <b/>
        <sz val="10"/>
        <rFont val="Arial"/>
        <family val="2"/>
      </rPr>
      <t>5Toelichting1</t>
    </r>
    <r>
      <rPr>
        <sz val="10"/>
        <rFont val="Arial"/>
        <family val="2"/>
      </rPr>
      <t xml:space="preserve">   (balans: deel activa)</t>
    </r>
  </si>
  <si>
    <t xml:space="preserve">Op dit blad kunt u in de grijze velden informatie invoeren over de balansposten verhuurde panden, landerijen, </t>
  </si>
  <si>
    <t xml:space="preserve">De opbrengsten in de laatste kolom worden niet automatisch overgezet naar blad 3Baten, maar moeten </t>
  </si>
  <si>
    <r>
      <rPr>
        <b/>
        <sz val="10"/>
        <rFont val="Arial"/>
        <family val="2"/>
      </rPr>
      <t>6Toelichting2</t>
    </r>
    <r>
      <rPr>
        <sz val="10"/>
        <rFont val="Arial"/>
        <family val="2"/>
      </rPr>
      <t xml:space="preserve">    (balans: deel activa en passiva)</t>
    </r>
  </si>
  <si>
    <t xml:space="preserve">Op dit blad kunt u in de grijze velden informatie invoeren over de balansposten Diverse Vorderingen, Liquide </t>
  </si>
  <si>
    <t>middelen, voorzieningen groot onderhoud, voorzieningen overig en Diverse schulden.</t>
  </si>
  <si>
    <t xml:space="preserve">Voorzieningen dienen onderbouwd te kunnen worden met documenten zoals een meerjarenonderhoudsplan </t>
  </si>
  <si>
    <t xml:space="preserve">of contract. Leningen o/g kunt u aangeven bij Diverse schulden. </t>
  </si>
  <si>
    <t>8Outputtabel</t>
  </si>
  <si>
    <t xml:space="preserve">Deze cijfers worden ingelezen in het systeem van het bisdom volgens het getoonde rekeningschema. </t>
  </si>
  <si>
    <t>Alleen in de grijze cellen kunt u cijfers of tekst invoeren. De overige cellen worden berekend vanuit deze invoer.</t>
  </si>
  <si>
    <t xml:space="preserve">zijn een aantal (weinig gebruikte) kostensoorten bij elkaar gevoegd. </t>
  </si>
  <si>
    <t>Het totaaloverzicht van dit blad bestaat uit de baten, lasten, activa, passiva en het overzicht eigen vermogen.</t>
  </si>
  <si>
    <t>Mutatie</t>
  </si>
  <si>
    <r>
      <t xml:space="preserve">en de verklaring Kascommissie) </t>
    </r>
    <r>
      <rPr>
        <b/>
        <sz val="10"/>
        <rFont val="Arial"/>
        <family val="2"/>
      </rPr>
      <t>scannen</t>
    </r>
    <r>
      <rPr>
        <sz val="10"/>
        <rFont val="Arial"/>
        <family val="2"/>
      </rPr>
      <t xml:space="preserve"> en aan de mail toevoegen.</t>
    </r>
  </si>
  <si>
    <r>
      <t xml:space="preserve">Bij verzending per e-mail </t>
    </r>
    <r>
      <rPr>
        <b/>
        <sz val="10"/>
        <rFont val="Arial"/>
        <family val="2"/>
      </rPr>
      <t>tevens</t>
    </r>
    <r>
      <rPr>
        <sz val="10"/>
        <rFont val="Arial"/>
        <family val="2"/>
      </rPr>
      <t xml:space="preserve"> de ondertekende bladen (Voorblad </t>
    </r>
  </si>
  <si>
    <t>onroerend goed mutaties (herwaardering, boekwinst/verlies)</t>
  </si>
  <si>
    <t>Totaal vermogensmutaties</t>
  </si>
  <si>
    <t xml:space="preserve">Vanuit het bisdom systeem worden de baten en lasten cijfers vervolgens gecumuleerd ingelezen in de </t>
  </si>
  <si>
    <t>landelijke ANBI site van de Rooms Katholieke Kerk.</t>
  </si>
  <si>
    <t>Bij onduidelijkheden kunt u contact opnemen met caritasJR@bisdomhaarlem-amsterdam.nl</t>
  </si>
  <si>
    <t>Onroerend goed</t>
  </si>
  <si>
    <t xml:space="preserve">Eigen Vermogen </t>
  </si>
  <si>
    <t>Voorzieningen</t>
  </si>
  <si>
    <t>ONROEREND GOED: VERHUURDE PANDEN</t>
  </si>
  <si>
    <t>ONROEREND GOED: LANDERIJEN</t>
  </si>
  <si>
    <t xml:space="preserve">Op dit blad kunt u in de grijze velden de verschillende inkomsten invullen. </t>
  </si>
  <si>
    <t xml:space="preserve">Effecten, Leningen u.g./voorschotten en Deposito's/spaarrekeningen. Het onderscheid binnen onroerend goed </t>
  </si>
  <si>
    <t xml:space="preserve">tussen verhuurde panden en landerijen is nieuw in 2019. Vult u om de balans van vorig jaar volledig te </t>
  </si>
  <si>
    <t xml:space="preserve">verantwoorden svp ook de balanscijfers per 1 januari van het boekjaar in. </t>
  </si>
  <si>
    <t xml:space="preserve">hier in principe wel mee overeenkomen. </t>
  </si>
  <si>
    <t xml:space="preserve">Dit blad dient als verklaring van de Kascommissie. De controle vanuit deze commissie is belangrijk voor de </t>
  </si>
  <si>
    <t xml:space="preserve">beoordeling van de R&amp;V en het kunnen verlenen van décharge van het bestuur. Vanwege deze beoogde </t>
  </si>
  <si>
    <t xml:space="preserve">décharge dient de kascommissie uit 2 deskundige parochianen te bestaan, die geen zitting hebben in het </t>
  </si>
  <si>
    <t xml:space="preserve">verantwoordelijk PCI bestuur of betrokken zijn in de administratie en opstelling van de R&amp;V. </t>
  </si>
  <si>
    <t>PCI totaal eigen vermogen (subtotaal)</t>
  </si>
  <si>
    <t>0410</t>
  </si>
  <si>
    <t>Overig verhuurd onroerend goed</t>
  </si>
  <si>
    <t>PAROCHIËLE CARITAS</t>
  </si>
  <si>
    <t>De lasten moeten als positeve bedragen worden ingegeven.</t>
  </si>
  <si>
    <t>Leningen</t>
  </si>
  <si>
    <t>Totaal kosten bezit en beheer</t>
  </si>
  <si>
    <t>Totaal hulpverlening</t>
  </si>
  <si>
    <t>Totaal buitengewone uitgaven</t>
  </si>
  <si>
    <t>Totaal uitgaven</t>
  </si>
  <si>
    <t>Totaal gewone uitgaven</t>
  </si>
  <si>
    <t>Schoolgeld/activiteiten</t>
  </si>
  <si>
    <t>Armekant/EVA-groepen</t>
  </si>
  <si>
    <t>Inloophuizen</t>
  </si>
  <si>
    <t>Ontwikkelingssamenwerking</t>
  </si>
  <si>
    <t>Outputtabel voor digitale verwerking cijfers</t>
  </si>
  <si>
    <t>Afrondingsverschil opnemen</t>
  </si>
  <si>
    <t>Totaal Beheer</t>
  </si>
  <si>
    <t>Totaal gewone inkomsten</t>
  </si>
  <si>
    <t>Totaal Bezittingen</t>
  </si>
  <si>
    <t>Totaal buitengewone inkomsten</t>
  </si>
  <si>
    <t>Totaal inkomsten</t>
  </si>
  <si>
    <t>Controle</t>
  </si>
  <si>
    <t>Eigen vermogen per 1-1</t>
  </si>
  <si>
    <t>Controletelling Eigen Vermogen / Resultaat boekjaar</t>
  </si>
  <si>
    <t>Ontvangen giften</t>
  </si>
  <si>
    <t>Incidentele baten</t>
  </si>
  <si>
    <t>Actie-opbrengsten</t>
  </si>
  <si>
    <t>Incidentele lasten</t>
  </si>
  <si>
    <t>TOELICHTING BIJ DE WERKBLADEN</t>
  </si>
  <si>
    <t>1VOORBLAD</t>
  </si>
  <si>
    <t>Graag de bladen 1VOORBLAD en 7Kascie voorzien van handtekeningen ook als scan (pdf of jpg) terugmailen.</t>
  </si>
  <si>
    <t xml:space="preserve">Vanwege het format van de cellen wordt gevraagd om alleen in hele euro's te rapporteren. </t>
  </si>
  <si>
    <t>2VERMOGEN</t>
  </si>
  <si>
    <t xml:space="preserve">Invoer van het eigen vermogen per 1-1 en de mutaties uit onroerend goed en effecten alsmede overige </t>
  </si>
  <si>
    <t xml:space="preserve">standen en mutaties'. </t>
  </si>
  <si>
    <t>De 'mutatie EV uit exploitatieresultaat' komt automatisch uit de baten en lasten rekening.</t>
  </si>
  <si>
    <t>&gt;</t>
  </si>
  <si>
    <t>3BATEN</t>
  </si>
  <si>
    <t>4LASTEN</t>
  </si>
  <si>
    <t>De totaalcijfers worden automatisch op blad 2VERMOGEN overgenomen.</t>
  </si>
  <si>
    <t>vermogensmutaties, zoals ontvangst van een legaat, doet u op blad 2VERMOGEN in het overzicht 'Eigen vermogen:</t>
  </si>
  <si>
    <t>Dit blad bevat de samenvatting van de in blad 2VERMOGEN t/m 6Toelichting2 verantwoorde cijfers over het R&amp;V jaar.</t>
  </si>
  <si>
    <t>Daarom is het digitaal terugsturen van dit bestand als excel-bestand (.xlsx) van belang.</t>
  </si>
  <si>
    <t>Handgeschreven exemplaren of andere formats worden niet meer geaccepteerd.</t>
  </si>
  <si>
    <t>Vult u om de balans van vorig jaar volledig te verantwoorden ook de balanscijfers per 1 januari van het boekjaar in.</t>
  </si>
  <si>
    <t>Dit formulier dient om de jaarcijfers te verantwoorden en digitaal te verwerken.</t>
  </si>
  <si>
    <t>50 cent en hoger wordt afgerond naar boven / 49 cent en lager wordt afgerond naar beneden.</t>
  </si>
  <si>
    <t>Invullen naam, plaats en relatienummer.</t>
  </si>
  <si>
    <t>Invullen gegevens eindverantwoordelijke bestuursleden en handtekeningen voor akkoord.</t>
  </si>
  <si>
    <t>Aanwezigheid kascommissie.</t>
  </si>
  <si>
    <t>De overige balansgegevens komen uit de overige (invul) bladen (3BATEN t/m 6Toelichting2).</t>
  </si>
  <si>
    <t>In het overzicht "Eigen Vermogen" kunnen u de afrondingsverschillen opnemen die zijn ontstaan omdat er wordt</t>
  </si>
  <si>
    <t>gerapporteerd in hele euro's.</t>
  </si>
  <si>
    <t xml:space="preserve">De verklaring kascommissie is met ingang van 2018 verplicht gesteld en is gebaseerd op </t>
  </si>
  <si>
    <t>art. 21, lid 2 uit het algemeen reglement PCI's.</t>
  </si>
  <si>
    <t xml:space="preserve">Een toelichting op de waarderingsgrondslagen en een toelichting bij de verschillende rekeningen kunt u vinden </t>
  </si>
  <si>
    <r>
      <rPr>
        <sz val="10"/>
        <color theme="10"/>
        <rFont val="Arial"/>
        <family val="2"/>
      </rPr>
      <t>op onze site:</t>
    </r>
    <r>
      <rPr>
        <u/>
        <sz val="10"/>
        <color theme="10"/>
        <rFont val="Arial"/>
        <family val="2"/>
      </rPr>
      <t xml:space="preserve"> www.bisdomhaarlem-amsterdam.nl</t>
    </r>
  </si>
  <si>
    <t>** Meezenden kopie van jaaroverzicht banken / beleggingsmaatschappij.</t>
  </si>
  <si>
    <t>vorig jaar in €</t>
  </si>
  <si>
    <t xml:space="preserve">Vorig boekjaar in € </t>
  </si>
  <si>
    <t>Vestigingsplaats</t>
  </si>
  <si>
    <t>Relatienummer</t>
  </si>
  <si>
    <t>Vogelenzang, datum</t>
  </si>
  <si>
    <t>Jaaroverzichten/specificaties van banken en/of beleggingsinstellingen dienen te worden meegestuurd.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</si>
</sst>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[$-413]d\ mmmm\ yyyy;@"/>
    <numFmt numFmtId="166" formatCode="&quot;€&quot;\ #,##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Arial"/>
      <family val="2"/>
    </font>
    <font>
      <sz val="10"/>
      <name val="Calibri"/>
      <family val="2"/>
    </font>
    <font>
      <sz val="10"/>
      <color theme="10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Protection="1"/>
    <xf numFmtId="3" fontId="0" fillId="0" borderId="5" xfId="0" applyNumberFormat="1" applyBorder="1" applyProtection="1"/>
    <xf numFmtId="3" fontId="0" fillId="0" borderId="6" xfId="0" applyNumberFormat="1" applyBorder="1" applyProtection="1"/>
    <xf numFmtId="0" fontId="0" fillId="2" borderId="4" xfId="0" applyFill="1" applyBorder="1" applyProtection="1">
      <protection locked="0"/>
    </xf>
    <xf numFmtId="3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2" xfId="0" applyBorder="1" applyProtection="1"/>
    <xf numFmtId="0" fontId="0" fillId="0" borderId="13" xfId="0" applyBorder="1" applyProtection="1"/>
    <xf numFmtId="0" fontId="3" fillId="0" borderId="13" xfId="0" applyFont="1" applyBorder="1" applyProtection="1"/>
    <xf numFmtId="0" fontId="3" fillId="0" borderId="14" xfId="0" applyFont="1" applyBorder="1" applyAlignment="1" applyProtection="1">
      <alignment horizontal="right"/>
    </xf>
    <xf numFmtId="0" fontId="0" fillId="0" borderId="7" xfId="0" applyBorder="1" applyProtection="1"/>
    <xf numFmtId="0" fontId="0" fillId="0" borderId="0" xfId="0" applyBorder="1" applyProtection="1"/>
    <xf numFmtId="0" fontId="3" fillId="0" borderId="15" xfId="0" applyFont="1" applyBorder="1" applyAlignment="1" applyProtection="1">
      <alignment horizontal="right"/>
    </xf>
    <xf numFmtId="0" fontId="0" fillId="0" borderId="15" xfId="0" applyBorder="1" applyProtection="1"/>
    <xf numFmtId="0" fontId="0" fillId="0" borderId="0" xfId="0" applyBorder="1" applyAlignment="1" applyProtection="1">
      <alignment horizontal="right"/>
    </xf>
    <xf numFmtId="0" fontId="0" fillId="0" borderId="16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Protection="1"/>
    <xf numFmtId="0" fontId="6" fillId="0" borderId="4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3" fontId="0" fillId="0" borderId="11" xfId="0" applyNumberFormat="1" applyBorder="1" applyProtection="1"/>
    <xf numFmtId="3" fontId="0" fillId="0" borderId="10" xfId="0" applyNumberFormat="1" applyBorder="1" applyProtection="1"/>
    <xf numFmtId="3" fontId="0" fillId="0" borderId="17" xfId="0" applyNumberFormat="1" applyBorder="1" applyProtection="1"/>
    <xf numFmtId="0" fontId="4" fillId="0" borderId="0" xfId="0" applyFont="1" applyProtection="1"/>
    <xf numFmtId="0" fontId="7" fillId="0" borderId="0" xfId="0" applyFont="1" applyProtection="1"/>
    <xf numFmtId="0" fontId="0" fillId="0" borderId="0" xfId="0" applyAlignment="1" applyProtection="1">
      <alignment horizontal="left"/>
    </xf>
    <xf numFmtId="3" fontId="0" fillId="0" borderId="19" xfId="0" applyNumberFormat="1" applyBorder="1" applyProtection="1"/>
    <xf numFmtId="3" fontId="0" fillId="0" borderId="20" xfId="0" applyNumberFormat="1" applyBorder="1" applyProtection="1"/>
    <xf numFmtId="0" fontId="2" fillId="0" borderId="0" xfId="0" applyFont="1" applyProtection="1"/>
    <xf numFmtId="0" fontId="0" fillId="0" borderId="0" xfId="0" quotePrefix="1" applyProtection="1"/>
    <xf numFmtId="3" fontId="0" fillId="0" borderId="0" xfId="0" quotePrefix="1" applyNumberFormat="1" applyBorder="1" applyProtection="1"/>
    <xf numFmtId="0" fontId="0" fillId="0" borderId="0" xfId="0" quotePrefix="1" applyBorder="1" applyProtection="1"/>
    <xf numFmtId="3" fontId="0" fillId="0" borderId="21" xfId="0" applyNumberFormat="1" applyBorder="1" applyProtection="1"/>
    <xf numFmtId="3" fontId="0" fillId="0" borderId="22" xfId="0" applyNumberFormat="1" applyBorder="1" applyProtection="1"/>
    <xf numFmtId="3" fontId="0" fillId="0" borderId="23" xfId="0" applyNumberFormat="1" applyBorder="1" applyProtection="1"/>
    <xf numFmtId="0" fontId="6" fillId="2" borderId="24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6" fillId="0" borderId="0" xfId="0" applyFont="1" applyAlignment="1" applyProtection="1">
      <alignment horizontal="right"/>
    </xf>
    <xf numFmtId="0" fontId="6" fillId="0" borderId="28" xfId="0" applyFont="1" applyBorder="1" applyProtection="1"/>
    <xf numFmtId="0" fontId="0" fillId="0" borderId="29" xfId="0" applyBorder="1" applyProtection="1"/>
    <xf numFmtId="0" fontId="0" fillId="0" borderId="30" xfId="0" applyBorder="1" applyProtection="1"/>
    <xf numFmtId="0" fontId="6" fillId="2" borderId="26" xfId="0" applyFont="1" applyFill="1" applyBorder="1" applyProtection="1">
      <protection locked="0"/>
    </xf>
    <xf numFmtId="0" fontId="2" fillId="0" borderId="0" xfId="0" applyFont="1" applyBorder="1" applyProtection="1"/>
    <xf numFmtId="0" fontId="6" fillId="0" borderId="0" xfId="0" applyFont="1" applyFill="1" applyBorder="1" applyProtection="1"/>
    <xf numFmtId="16" fontId="0" fillId="0" borderId="0" xfId="0" quotePrefix="1" applyNumberFormat="1" applyProtection="1"/>
    <xf numFmtId="0" fontId="0" fillId="0" borderId="0" xfId="0" applyNumberFormat="1" applyBorder="1" applyProtection="1"/>
    <xf numFmtId="0" fontId="5" fillId="0" borderId="0" xfId="0" applyFont="1" applyBorder="1" applyAlignment="1" applyProtection="1">
      <alignment horizontal="center"/>
    </xf>
    <xf numFmtId="3" fontId="6" fillId="0" borderId="9" xfId="0" quotePrefix="1" applyNumberFormat="1" applyFont="1" applyFill="1" applyBorder="1" applyProtection="1"/>
    <xf numFmtId="16" fontId="6" fillId="0" borderId="0" xfId="0" quotePrefix="1" applyNumberFormat="1" applyFont="1" applyAlignment="1" applyProtection="1">
      <alignment horizontal="center"/>
    </xf>
    <xf numFmtId="16" fontId="0" fillId="0" borderId="0" xfId="0" quotePrefix="1" applyNumberFormat="1" applyAlignment="1" applyProtection="1">
      <alignment horizontal="center"/>
    </xf>
    <xf numFmtId="3" fontId="0" fillId="0" borderId="0" xfId="0" applyNumberFormat="1" applyFill="1" applyBorder="1" applyProtection="1"/>
    <xf numFmtId="3" fontId="0" fillId="0" borderId="10" xfId="0" applyNumberFormat="1" applyFill="1" applyBorder="1" applyProtection="1"/>
    <xf numFmtId="3" fontId="0" fillId="0" borderId="9" xfId="0" applyNumberFormat="1" applyBorder="1" applyProtection="1"/>
    <xf numFmtId="14" fontId="6" fillId="0" borderId="0" xfId="0" quotePrefix="1" applyNumberFormat="1" applyFont="1" applyAlignment="1" applyProtection="1">
      <alignment horizontal="center"/>
    </xf>
    <xf numFmtId="16" fontId="9" fillId="0" borderId="0" xfId="0" quotePrefix="1" applyNumberFormat="1" applyFont="1" applyAlignment="1" applyProtection="1">
      <alignment horizontal="center"/>
    </xf>
    <xf numFmtId="16" fontId="0" fillId="0" borderId="0" xfId="0" applyNumberFormat="1" applyAlignment="1" applyProtection="1">
      <alignment horizontal="center"/>
    </xf>
    <xf numFmtId="0" fontId="10" fillId="0" borderId="0" xfId="0" applyFont="1" applyProtection="1"/>
    <xf numFmtId="0" fontId="6" fillId="2" borderId="0" xfId="0" applyFont="1" applyFill="1" applyBorder="1" applyProtection="1">
      <protection locked="0"/>
    </xf>
    <xf numFmtId="3" fontId="0" fillId="0" borderId="0" xfId="0" applyNumberFormat="1" applyBorder="1" applyProtection="1"/>
    <xf numFmtId="0" fontId="11" fillId="0" borderId="5" xfId="0" applyFont="1" applyFill="1" applyBorder="1" applyAlignment="1" applyProtection="1"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0" fontId="12" fillId="0" borderId="7" xfId="0" applyFont="1" applyBorder="1"/>
    <xf numFmtId="0" fontId="0" fillId="0" borderId="0" xfId="0" applyBorder="1"/>
    <xf numFmtId="0" fontId="9" fillId="0" borderId="0" xfId="0" applyFont="1" applyProtection="1"/>
    <xf numFmtId="0" fontId="1" fillId="0" borderId="0" xfId="2" applyAlignment="1">
      <alignment vertical="top"/>
    </xf>
    <xf numFmtId="0" fontId="1" fillId="0" borderId="0" xfId="0" applyFont="1" applyProtection="1"/>
    <xf numFmtId="0" fontId="1" fillId="0" borderId="0" xfId="2"/>
    <xf numFmtId="0" fontId="1" fillId="0" borderId="0" xfId="2" applyFont="1" applyProtection="1"/>
    <xf numFmtId="0" fontId="1" fillId="0" borderId="0" xfId="2" applyFont="1"/>
    <xf numFmtId="0" fontId="1" fillId="0" borderId="0" xfId="2" applyProtection="1"/>
    <xf numFmtId="0" fontId="11" fillId="0" borderId="0" xfId="2" applyFont="1" applyProtection="1"/>
    <xf numFmtId="0" fontId="1" fillId="0" borderId="0" xfId="0" applyFont="1"/>
    <xf numFmtId="0" fontId="13" fillId="0" borderId="0" xfId="3" applyProtection="1"/>
    <xf numFmtId="0" fontId="6" fillId="2" borderId="26" xfId="0" applyFont="1" applyFill="1" applyBorder="1" applyAlignment="1" applyProtection="1">
      <protection locked="0"/>
    </xf>
    <xf numFmtId="0" fontId="3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1" fillId="3" borderId="0" xfId="2" applyFill="1" applyAlignment="1">
      <alignment vertical="top"/>
    </xf>
    <xf numFmtId="0" fontId="3" fillId="3" borderId="0" xfId="0" applyFont="1" applyFill="1" applyBorder="1" applyAlignment="1" applyProtection="1">
      <alignment horizontal="right"/>
    </xf>
    <xf numFmtId="0" fontId="1" fillId="3" borderId="0" xfId="2" applyFill="1" applyAlignment="1">
      <alignment horizontal="right"/>
    </xf>
    <xf numFmtId="0" fontId="3" fillId="3" borderId="0" xfId="2" applyFont="1" applyFill="1" applyAlignment="1">
      <alignment horizontal="right"/>
    </xf>
    <xf numFmtId="0" fontId="3" fillId="3" borderId="0" xfId="2" applyFont="1" applyFill="1" applyAlignment="1">
      <alignment horizontal="left"/>
    </xf>
    <xf numFmtId="0" fontId="2" fillId="3" borderId="0" xfId="2" applyFont="1" applyFill="1" applyAlignment="1">
      <alignment vertical="top"/>
    </xf>
    <xf numFmtId="0" fontId="1" fillId="3" borderId="0" xfId="2" applyFont="1" applyFill="1" applyAlignment="1">
      <alignment vertical="top"/>
    </xf>
    <xf numFmtId="0" fontId="1" fillId="3" borderId="0" xfId="2" quotePrefix="1" applyFill="1" applyAlignment="1">
      <alignment vertical="top"/>
    </xf>
    <xf numFmtId="0" fontId="1" fillId="3" borderId="0" xfId="2" applyFont="1" applyFill="1" applyAlignment="1" applyProtection="1">
      <alignment vertical="top"/>
    </xf>
    <xf numFmtId="14" fontId="1" fillId="3" borderId="0" xfId="2" applyNumberFormat="1" applyFill="1" applyBorder="1" applyAlignment="1" applyProtection="1">
      <alignment horizontal="left" vertical="top" wrapText="1"/>
    </xf>
    <xf numFmtId="0" fontId="1" fillId="3" borderId="0" xfId="2" applyFill="1" applyBorder="1" applyAlignment="1" applyProtection="1">
      <alignment horizontal="left" vertical="top" wrapText="1"/>
    </xf>
    <xf numFmtId="166" fontId="2" fillId="3" borderId="39" xfId="2" applyNumberFormat="1" applyFont="1" applyFill="1" applyBorder="1" applyAlignment="1">
      <alignment horizontal="right" vertical="top"/>
    </xf>
    <xf numFmtId="0" fontId="1" fillId="0" borderId="0" xfId="0" applyFont="1" applyBorder="1" applyAlignment="1" applyProtection="1">
      <alignment horizontal="right"/>
    </xf>
    <xf numFmtId="3" fontId="1" fillId="2" borderId="10" xfId="0" applyNumberFormat="1" applyFont="1" applyFill="1" applyBorder="1" applyProtection="1">
      <protection locked="0"/>
    </xf>
    <xf numFmtId="3" fontId="0" fillId="0" borderId="0" xfId="0" applyNumberFormat="1" applyProtection="1"/>
    <xf numFmtId="0" fontId="0" fillId="0" borderId="40" xfId="0" applyBorder="1"/>
    <xf numFmtId="0" fontId="0" fillId="0" borderId="17" xfId="0" applyBorder="1"/>
    <xf numFmtId="0" fontId="0" fillId="0" borderId="41" xfId="0" applyBorder="1"/>
    <xf numFmtId="0" fontId="0" fillId="0" borderId="18" xfId="0" applyBorder="1"/>
    <xf numFmtId="0" fontId="15" fillId="0" borderId="18" xfId="0" applyFont="1" applyBorder="1" applyAlignment="1">
      <alignment horizontal="left"/>
    </xf>
    <xf numFmtId="3" fontId="0" fillId="0" borderId="18" xfId="0" applyNumberFormat="1" applyBorder="1"/>
    <xf numFmtId="0" fontId="0" fillId="0" borderId="42" xfId="0" applyBorder="1"/>
    <xf numFmtId="3" fontId="0" fillId="0" borderId="43" xfId="0" applyNumberFormat="1" applyBorder="1"/>
    <xf numFmtId="0" fontId="1" fillId="0" borderId="17" xfId="0" applyFont="1" applyBorder="1"/>
    <xf numFmtId="0" fontId="1" fillId="0" borderId="0" xfId="0" quotePrefix="1" applyFont="1"/>
    <xf numFmtId="0" fontId="1" fillId="0" borderId="0" xfId="0" applyFont="1" applyFill="1" applyBorder="1"/>
    <xf numFmtId="0" fontId="15" fillId="0" borderId="18" xfId="0" quotePrefix="1" applyFont="1" applyBorder="1" applyAlignment="1">
      <alignment horizontal="left"/>
    </xf>
    <xf numFmtId="3" fontId="0" fillId="0" borderId="0" xfId="0" applyNumberFormat="1"/>
    <xf numFmtId="3" fontId="0" fillId="0" borderId="0" xfId="0" quotePrefix="1" applyNumberFormat="1"/>
    <xf numFmtId="0" fontId="0" fillId="0" borderId="0" xfId="0" quotePrefix="1"/>
    <xf numFmtId="0" fontId="1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2" fillId="4" borderId="40" xfId="0" applyFont="1" applyFill="1" applyBorder="1"/>
    <xf numFmtId="0" fontId="2" fillId="4" borderId="17" xfId="0" applyFont="1" applyFill="1" applyBorder="1"/>
    <xf numFmtId="0" fontId="16" fillId="4" borderId="17" xfId="0" quotePrefix="1" applyFont="1" applyFill="1" applyBorder="1" applyAlignment="1">
      <alignment horizontal="left"/>
    </xf>
    <xf numFmtId="0" fontId="16" fillId="4" borderId="17" xfId="0" applyFont="1" applyFill="1" applyBorder="1" applyAlignment="1">
      <alignment horizontal="left"/>
    </xf>
    <xf numFmtId="3" fontId="2" fillId="4" borderId="17" xfId="0" applyNumberFormat="1" applyFont="1" applyFill="1" applyBorder="1"/>
    <xf numFmtId="3" fontId="2" fillId="4" borderId="41" xfId="0" applyNumberFormat="1" applyFont="1" applyFill="1" applyBorder="1"/>
    <xf numFmtId="0" fontId="1" fillId="0" borderId="0" xfId="0" applyFont="1" applyAlignment="1" applyProtection="1">
      <alignment horizontal="left"/>
    </xf>
    <xf numFmtId="0" fontId="17" fillId="0" borderId="0" xfId="0" applyFont="1" applyProtection="1"/>
    <xf numFmtId="0" fontId="2" fillId="0" borderId="0" xfId="0" applyFont="1" applyAlignment="1" applyProtection="1">
      <alignment horizontal="right"/>
    </xf>
    <xf numFmtId="3" fontId="2" fillId="0" borderId="19" xfId="0" applyNumberFormat="1" applyFont="1" applyBorder="1" applyProtection="1"/>
    <xf numFmtId="3" fontId="2" fillId="0" borderId="20" xfId="0" applyNumberFormat="1" applyFont="1" applyBorder="1" applyProtection="1"/>
    <xf numFmtId="0" fontId="2" fillId="0" borderId="7" xfId="0" applyFont="1" applyBorder="1" applyProtection="1"/>
    <xf numFmtId="0" fontId="1" fillId="0" borderId="0" xfId="0" quotePrefix="1" applyFont="1" applyProtection="1"/>
    <xf numFmtId="0" fontId="15" fillId="0" borderId="18" xfId="0" quotePrefix="1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3" fontId="0" fillId="0" borderId="18" xfId="0" applyNumberFormat="1" applyFill="1" applyBorder="1"/>
    <xf numFmtId="3" fontId="0" fillId="0" borderId="43" xfId="0" applyNumberFormat="1" applyFill="1" applyBorder="1"/>
    <xf numFmtId="3" fontId="0" fillId="0" borderId="0" xfId="0" quotePrefix="1" applyNumberFormat="1" applyFill="1"/>
    <xf numFmtId="3" fontId="0" fillId="0" borderId="7" xfId="0" applyNumberFormat="1" applyFill="1" applyBorder="1"/>
    <xf numFmtId="3" fontId="1" fillId="0" borderId="0" xfId="0" quotePrefix="1" applyNumberFormat="1" applyFont="1"/>
    <xf numFmtId="0" fontId="0" fillId="0" borderId="0" xfId="0" quotePrefix="1" applyFill="1"/>
    <xf numFmtId="0" fontId="1" fillId="0" borderId="0" xfId="0" quotePrefix="1" applyFont="1" applyFill="1"/>
    <xf numFmtId="0" fontId="6" fillId="0" borderId="0" xfId="0" applyFont="1" applyBorder="1" applyAlignment="1" applyProtection="1">
      <alignment horizontal="center"/>
    </xf>
    <xf numFmtId="0" fontId="2" fillId="0" borderId="0" xfId="2" applyFont="1" applyProtection="1"/>
    <xf numFmtId="14" fontId="6" fillId="0" borderId="0" xfId="0" quotePrefix="1" applyNumberFormat="1" applyFont="1" applyBorder="1" applyAlignment="1" applyProtection="1">
      <alignment horizontal="center"/>
    </xf>
    <xf numFmtId="3" fontId="17" fillId="0" borderId="0" xfId="0" applyNumberFormat="1" applyFont="1" applyBorder="1" applyProtection="1"/>
    <xf numFmtId="3" fontId="2" fillId="0" borderId="0" xfId="0" applyNumberFormat="1" applyFont="1" applyBorder="1" applyProtection="1"/>
    <xf numFmtId="0" fontId="4" fillId="0" borderId="0" xfId="0" applyFont="1" applyFill="1" applyAlignment="1" applyProtection="1">
      <alignment horizontal="right"/>
    </xf>
    <xf numFmtId="0" fontId="1" fillId="0" borderId="0" xfId="2" quotePrefix="1" applyFont="1" applyProtection="1"/>
    <xf numFmtId="0" fontId="4" fillId="0" borderId="0" xfId="0" applyFont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3" borderId="0" xfId="2" applyFill="1" applyAlignment="1" applyProtection="1">
      <alignment vertical="top"/>
    </xf>
    <xf numFmtId="4" fontId="1" fillId="3" borderId="0" xfId="2" applyNumberFormat="1" applyFont="1" applyFill="1" applyAlignment="1" applyProtection="1">
      <alignment horizontal="left" vertical="top"/>
    </xf>
    <xf numFmtId="0" fontId="1" fillId="3" borderId="0" xfId="2" applyFill="1" applyAlignment="1" applyProtection="1">
      <alignment horizontal="left" vertical="top"/>
    </xf>
    <xf numFmtId="0" fontId="2" fillId="3" borderId="0" xfId="2" applyFont="1" applyFill="1" applyAlignment="1" applyProtection="1">
      <alignment vertical="top"/>
    </xf>
    <xf numFmtId="0" fontId="1" fillId="3" borderId="0" xfId="2" applyFill="1" applyBorder="1" applyAlignment="1" applyProtection="1">
      <alignment vertical="top"/>
    </xf>
    <xf numFmtId="0" fontId="11" fillId="3" borderId="0" xfId="2" applyFont="1" applyFill="1" applyAlignment="1" applyProtection="1">
      <alignment vertical="top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3" fontId="6" fillId="0" borderId="0" xfId="0" applyNumberFormat="1" applyFont="1" applyFill="1" applyBorder="1" applyProtection="1"/>
    <xf numFmtId="3" fontId="1" fillId="0" borderId="10" xfId="0" applyNumberFormat="1" applyFont="1" applyBorder="1" applyProtection="1"/>
    <xf numFmtId="0" fontId="0" fillId="0" borderId="44" xfId="0" applyBorder="1" applyProtection="1"/>
    <xf numFmtId="0" fontId="0" fillId="0" borderId="0" xfId="0" applyFill="1" applyBorder="1"/>
    <xf numFmtId="3" fontId="1" fillId="0" borderId="0" xfId="0" quotePrefix="1" applyNumberFormat="1" applyFont="1" applyFill="1" applyBorder="1"/>
    <xf numFmtId="0" fontId="0" fillId="0" borderId="0" xfId="0" quotePrefix="1" applyFill="1" applyBorder="1"/>
    <xf numFmtId="0" fontId="1" fillId="0" borderId="0" xfId="0" quotePrefix="1" applyFont="1" applyFill="1" applyBorder="1"/>
    <xf numFmtId="0" fontId="0" fillId="2" borderId="0" xfId="0" applyFill="1" applyAlignment="1" applyProtection="1">
      <protection locked="0"/>
    </xf>
    <xf numFmtId="0" fontId="1" fillId="2" borderId="24" xfId="0" applyFont="1" applyFill="1" applyBorder="1" applyAlignment="1" applyProtection="1">
      <protection locked="0"/>
    </xf>
    <xf numFmtId="3" fontId="0" fillId="0" borderId="31" xfId="0" applyNumberFormat="1" applyBorder="1" applyAlignment="1" applyProtection="1"/>
    <xf numFmtId="3" fontId="0" fillId="0" borderId="32" xfId="0" applyNumberFormat="1" applyBorder="1" applyAlignment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2" borderId="25" xfId="0" applyFont="1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1" fillId="2" borderId="27" xfId="0" applyFont="1" applyFill="1" applyBorder="1" applyAlignment="1" applyProtection="1">
      <protection locked="0"/>
    </xf>
    <xf numFmtId="3" fontId="8" fillId="0" borderId="0" xfId="1" applyNumberFormat="1" applyFont="1" applyFill="1" applyBorder="1" applyAlignment="1" applyProtection="1">
      <protection locked="0"/>
    </xf>
    <xf numFmtId="0" fontId="6" fillId="0" borderId="29" xfId="0" applyFont="1" applyBorder="1" applyProtection="1"/>
    <xf numFmtId="0" fontId="6" fillId="2" borderId="21" xfId="0" applyFont="1" applyFill="1" applyBorder="1" applyProtection="1">
      <protection locked="0"/>
    </xf>
    <xf numFmtId="0" fontId="0" fillId="0" borderId="0" xfId="0" applyFill="1" applyAlignment="1" applyProtection="1">
      <protection locked="0"/>
    </xf>
    <xf numFmtId="3" fontId="0" fillId="0" borderId="0" xfId="0" applyNumberFormat="1" applyBorder="1" applyAlignment="1" applyProtection="1"/>
    <xf numFmtId="3" fontId="0" fillId="0" borderId="0" xfId="0" applyNumberFormat="1" applyFill="1" applyBorder="1" applyAlignment="1" applyProtection="1"/>
    <xf numFmtId="0" fontId="2" fillId="0" borderId="0" xfId="0" applyFont="1" applyAlignment="1" applyProtection="1">
      <alignment horizontal="left"/>
    </xf>
    <xf numFmtId="3" fontId="0" fillId="0" borderId="21" xfId="0" applyNumberFormat="1" applyBorder="1" applyAlignment="1" applyProtection="1"/>
    <xf numFmtId="3" fontId="0" fillId="0" borderId="21" xfId="0" applyNumberFormat="1" applyFill="1" applyBorder="1" applyAlignment="1" applyProtection="1"/>
    <xf numFmtId="0" fontId="0" fillId="0" borderId="45" xfId="0" applyBorder="1" applyProtection="1"/>
    <xf numFmtId="0" fontId="0" fillId="0" borderId="0" xfId="0" applyFont="1" applyProtection="1"/>
    <xf numFmtId="0" fontId="0" fillId="0" borderId="42" xfId="0" applyFill="1" applyBorder="1"/>
    <xf numFmtId="0" fontId="0" fillId="0" borderId="18" xfId="0" applyFill="1" applyBorder="1"/>
    <xf numFmtId="0" fontId="2" fillId="4" borderId="10" xfId="0" applyFont="1" applyFill="1" applyBorder="1"/>
    <xf numFmtId="0" fontId="16" fillId="4" borderId="10" xfId="0" quotePrefix="1" applyFont="1" applyFill="1" applyBorder="1" applyAlignment="1">
      <alignment horizontal="left"/>
    </xf>
    <xf numFmtId="0" fontId="16" fillId="4" borderId="10" xfId="0" applyFont="1" applyFill="1" applyBorder="1" applyAlignment="1">
      <alignment horizontal="left"/>
    </xf>
    <xf numFmtId="3" fontId="2" fillId="4" borderId="10" xfId="0" applyNumberFormat="1" applyFont="1" applyFill="1" applyBorder="1"/>
    <xf numFmtId="0" fontId="2" fillId="0" borderId="42" xfId="0" applyFont="1" applyFill="1" applyBorder="1"/>
    <xf numFmtId="0" fontId="2" fillId="0" borderId="18" xfId="0" applyFont="1" applyFill="1" applyBorder="1"/>
    <xf numFmtId="0" fontId="16" fillId="0" borderId="18" xfId="0" quotePrefix="1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3" fontId="2" fillId="0" borderId="18" xfId="0" applyNumberFormat="1" applyFont="1" applyFill="1" applyBorder="1"/>
    <xf numFmtId="3" fontId="2" fillId="0" borderId="43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15" fillId="0" borderId="0" xfId="0" applyFont="1" applyBorder="1" applyAlignment="1">
      <alignment horizontal="left"/>
    </xf>
    <xf numFmtId="0" fontId="2" fillId="4" borderId="11" xfId="0" applyFont="1" applyFill="1" applyBorder="1"/>
    <xf numFmtId="0" fontId="2" fillId="0" borderId="0" xfId="0" applyFont="1" applyFill="1" applyBorder="1"/>
    <xf numFmtId="0" fontId="0" fillId="0" borderId="11" xfId="0" applyBorder="1"/>
    <xf numFmtId="0" fontId="2" fillId="0" borderId="7" xfId="0" applyFont="1" applyFill="1" applyBorder="1"/>
    <xf numFmtId="3" fontId="0" fillId="0" borderId="7" xfId="0" applyNumberFormat="1" applyBorder="1"/>
    <xf numFmtId="3" fontId="0" fillId="0" borderId="15" xfId="0" applyNumberFormat="1" applyBorder="1"/>
    <xf numFmtId="3" fontId="0" fillId="0" borderId="11" xfId="0" applyNumberFormat="1" applyBorder="1"/>
    <xf numFmtId="3" fontId="0" fillId="0" borderId="16" xfId="0" applyNumberFormat="1" applyBorder="1"/>
    <xf numFmtId="3" fontId="0" fillId="0" borderId="2" xfId="0" applyNumberFormat="1" applyBorder="1"/>
    <xf numFmtId="0" fontId="0" fillId="0" borderId="7" xfId="0" applyBorder="1"/>
    <xf numFmtId="0" fontId="0" fillId="0" borderId="16" xfId="0" applyBorder="1"/>
    <xf numFmtId="0" fontId="15" fillId="0" borderId="2" xfId="0" quotePrefix="1" applyFont="1" applyBorder="1" applyAlignment="1">
      <alignment horizontal="left"/>
    </xf>
    <xf numFmtId="0" fontId="2" fillId="0" borderId="15" xfId="0" quotePrefix="1" applyFont="1" applyFill="1" applyBorder="1"/>
    <xf numFmtId="3" fontId="2" fillId="0" borderId="7" xfId="0" applyNumberFormat="1" applyFont="1" applyFill="1" applyBorder="1"/>
    <xf numFmtId="3" fontId="2" fillId="0" borderId="15" xfId="0" applyNumberFormat="1" applyFont="1" applyFill="1" applyBorder="1"/>
    <xf numFmtId="0" fontId="2" fillId="4" borderId="10" xfId="0" quotePrefix="1" applyFont="1" applyFill="1" applyBorder="1"/>
    <xf numFmtId="0" fontId="16" fillId="0" borderId="0" xfId="0" applyFont="1" applyAlignment="1">
      <alignment horizontal="left"/>
    </xf>
    <xf numFmtId="0" fontId="16" fillId="0" borderId="0" xfId="0" applyFont="1"/>
    <xf numFmtId="3" fontId="16" fillId="4" borderId="0" xfId="0" applyNumberFormat="1" applyFont="1" applyFill="1"/>
    <xf numFmtId="0" fontId="0" fillId="5" borderId="42" xfId="0" applyFill="1" applyBorder="1"/>
    <xf numFmtId="0" fontId="0" fillId="5" borderId="18" xfId="0" applyFill="1" applyBorder="1"/>
    <xf numFmtId="0" fontId="15" fillId="5" borderId="18" xfId="0" applyFont="1" applyFill="1" applyBorder="1" applyAlignment="1">
      <alignment horizontal="left"/>
    </xf>
    <xf numFmtId="3" fontId="0" fillId="5" borderId="18" xfId="0" applyNumberFormat="1" applyFill="1" applyBorder="1"/>
    <xf numFmtId="3" fontId="0" fillId="5" borderId="43" xfId="0" applyNumberFormat="1" applyFill="1" applyBorder="1"/>
    <xf numFmtId="49" fontId="15" fillId="0" borderId="18" xfId="0" quotePrefix="1" applyNumberFormat="1" applyFont="1" applyFill="1" applyBorder="1" applyAlignment="1">
      <alignment horizontal="left"/>
    </xf>
    <xf numFmtId="0" fontId="0" fillId="0" borderId="0" xfId="0"/>
    <xf numFmtId="0" fontId="15" fillId="0" borderId="15" xfId="0" quotePrefix="1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0" fillId="0" borderId="0" xfId="0" quotePrefix="1" applyBorder="1"/>
    <xf numFmtId="0" fontId="0" fillId="0" borderId="0" xfId="0"/>
    <xf numFmtId="0" fontId="1" fillId="0" borderId="0" xfId="2" quotePrefix="1"/>
    <xf numFmtId="0" fontId="18" fillId="0" borderId="0" xfId="2" applyFont="1"/>
    <xf numFmtId="0" fontId="1" fillId="0" borderId="0" xfId="0" applyFont="1" applyFill="1" applyBorder="1" applyAlignment="1" applyProtection="1">
      <protection locked="0"/>
    </xf>
    <xf numFmtId="0" fontId="4" fillId="0" borderId="0" xfId="2" applyFont="1" applyFill="1" applyProtection="1"/>
    <xf numFmtId="15" fontId="20" fillId="0" borderId="0" xfId="0" applyNumberFormat="1" applyFont="1" applyProtection="1"/>
    <xf numFmtId="0" fontId="4" fillId="0" borderId="1" xfId="0" applyFont="1" applyBorder="1" applyProtection="1"/>
    <xf numFmtId="0" fontId="15" fillId="3" borderId="18" xfId="0" quotePrefix="1" applyFont="1" applyFill="1" applyBorder="1" applyAlignment="1">
      <alignment horizontal="left"/>
    </xf>
    <xf numFmtId="0" fontId="15" fillId="3" borderId="15" xfId="0" quotePrefix="1" applyFont="1" applyFill="1" applyBorder="1" applyAlignment="1">
      <alignment horizontal="left"/>
    </xf>
    <xf numFmtId="0" fontId="15" fillId="3" borderId="15" xfId="0" applyFont="1" applyFill="1" applyBorder="1" applyAlignment="1">
      <alignment horizontal="left"/>
    </xf>
    <xf numFmtId="0" fontId="15" fillId="3" borderId="0" xfId="0" quotePrefix="1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2" borderId="5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16" xfId="0" applyFont="1" applyBorder="1"/>
    <xf numFmtId="0" fontId="0" fillId="0" borderId="1" xfId="0" applyBorder="1"/>
    <xf numFmtId="0" fontId="0" fillId="0" borderId="2" xfId="0" applyBorder="1"/>
    <xf numFmtId="0" fontId="4" fillId="2" borderId="1" xfId="0" applyFont="1" applyFill="1" applyBorder="1" applyAlignment="1" applyProtection="1">
      <alignment horizontal="left"/>
    </xf>
    <xf numFmtId="0" fontId="2" fillId="4" borderId="0" xfId="2" quotePrefix="1" applyFont="1" applyFill="1" applyAlignment="1">
      <alignment vertical="top"/>
    </xf>
    <xf numFmtId="0" fontId="1" fillId="4" borderId="0" xfId="2" applyFill="1" applyAlignment="1">
      <alignment vertical="top"/>
    </xf>
    <xf numFmtId="0" fontId="1" fillId="2" borderId="4" xfId="0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165" fontId="6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4" xfId="0" applyBorder="1" applyAlignment="1" applyProtection="1"/>
    <xf numFmtId="3" fontId="0" fillId="0" borderId="4" xfId="0" applyNumberFormat="1" applyBorder="1" applyAlignment="1" applyProtection="1"/>
    <xf numFmtId="0" fontId="0" fillId="2" borderId="1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0" xfId="0" applyBorder="1" applyAlignment="1" applyProtection="1"/>
    <xf numFmtId="0" fontId="0" fillId="2" borderId="7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65" fontId="0" fillId="0" borderId="12" xfId="0" applyNumberFormat="1" applyFill="1" applyBorder="1" applyAlignment="1" applyProtection="1"/>
    <xf numFmtId="165" fontId="0" fillId="0" borderId="14" xfId="0" applyNumberFormat="1" applyFill="1" applyBorder="1" applyAlignment="1" applyProtection="1"/>
    <xf numFmtId="165" fontId="0" fillId="0" borderId="16" xfId="0" applyNumberFormat="1" applyFill="1" applyBorder="1" applyAlignment="1" applyProtection="1"/>
    <xf numFmtId="165" fontId="0" fillId="0" borderId="2" xfId="0" applyNumberFormat="1" applyFill="1" applyBorder="1" applyAlignment="1" applyProtection="1"/>
    <xf numFmtId="165" fontId="0" fillId="2" borderId="7" xfId="0" applyNumberFormat="1" applyFill="1" applyBorder="1" applyAlignment="1" applyProtection="1">
      <protection locked="0"/>
    </xf>
    <xf numFmtId="165" fontId="0" fillId="2" borderId="15" xfId="0" applyNumberFormat="1" applyFill="1" applyBorder="1" applyAlignment="1" applyProtection="1">
      <protection locked="0"/>
    </xf>
    <xf numFmtId="0" fontId="6" fillId="2" borderId="16" xfId="0" applyFont="1" applyFill="1" applyBorder="1" applyAlignment="1" applyProtection="1">
      <protection locked="0"/>
    </xf>
    <xf numFmtId="0" fontId="1" fillId="0" borderId="16" xfId="0" applyFont="1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1" fillId="0" borderId="5" xfId="0" applyFont="1" applyBorder="1" applyAlignment="1" applyProtection="1"/>
    <xf numFmtId="0" fontId="0" fillId="0" borderId="3" xfId="0" applyBorder="1" applyAlignment="1" applyProtection="1"/>
    <xf numFmtId="0" fontId="0" fillId="0" borderId="7" xfId="0" applyBorder="1" applyAlignment="1" applyProtection="1"/>
    <xf numFmtId="0" fontId="0" fillId="0" borderId="15" xfId="0" applyBorder="1" applyAlignment="1" applyProtection="1"/>
    <xf numFmtId="165" fontId="0" fillId="0" borderId="0" xfId="0" applyNumberFormat="1" applyBorder="1" applyAlignment="1" applyProtection="1"/>
    <xf numFmtId="0" fontId="2" fillId="0" borderId="0" xfId="0" applyFont="1" applyAlignment="1" applyProtection="1">
      <alignment horizontal="left"/>
    </xf>
    <xf numFmtId="0" fontId="1" fillId="2" borderId="24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0" xfId="0" quotePrefix="1"/>
    <xf numFmtId="0" fontId="0" fillId="0" borderId="0" xfId="0"/>
    <xf numFmtId="0" fontId="0" fillId="0" borderId="0" xfId="0" quotePrefix="1" applyAlignment="1" applyProtection="1"/>
    <xf numFmtId="0" fontId="0" fillId="0" borderId="0" xfId="0" applyAlignment="1"/>
    <xf numFmtId="0" fontId="1" fillId="2" borderId="5" xfId="0" applyFont="1" applyFill="1" applyBorder="1" applyAlignment="1" applyProtection="1">
      <protection locked="0"/>
    </xf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 applyProtection="1">
      <protection locked="0"/>
    </xf>
    <xf numFmtId="3" fontId="0" fillId="2" borderId="16" xfId="0" applyNumberFormat="1" applyFill="1" applyBorder="1" applyAlignment="1" applyProtection="1">
      <protection locked="0"/>
    </xf>
    <xf numFmtId="3" fontId="0" fillId="2" borderId="2" xfId="0" applyNumberForma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3" fontId="0" fillId="2" borderId="5" xfId="0" applyNumberFormat="1" applyFill="1" applyBorder="1" applyAlignment="1" applyProtection="1">
      <protection locked="0"/>
    </xf>
    <xf numFmtId="3" fontId="0" fillId="2" borderId="3" xfId="0" applyNumberFormat="1" applyFill="1" applyBorder="1" applyAlignment="1" applyProtection="1">
      <protection locked="0"/>
    </xf>
    <xf numFmtId="3" fontId="8" fillId="2" borderId="10" xfId="1" applyNumberFormat="1" applyFont="1" applyFill="1" applyBorder="1" applyAlignment="1" applyProtection="1">
      <protection locked="0"/>
    </xf>
    <xf numFmtId="3" fontId="0" fillId="2" borderId="6" xfId="0" applyNumberFormat="1" applyFill="1" applyBorder="1" applyAlignment="1" applyProtection="1">
      <protection locked="0"/>
    </xf>
    <xf numFmtId="3" fontId="0" fillId="2" borderId="33" xfId="0" applyNumberFormat="1" applyFill="1" applyBorder="1" applyAlignment="1" applyProtection="1">
      <protection locked="0"/>
    </xf>
    <xf numFmtId="3" fontId="2" fillId="0" borderId="34" xfId="0" applyNumberFormat="1" applyFont="1" applyBorder="1" applyAlignment="1" applyProtection="1"/>
    <xf numFmtId="3" fontId="2" fillId="0" borderId="35" xfId="0" applyNumberFormat="1" applyFont="1" applyBorder="1" applyAlignment="1" applyProtection="1"/>
    <xf numFmtId="0" fontId="0" fillId="2" borderId="5" xfId="0" applyFill="1" applyBorder="1" applyAlignment="1" applyProtection="1">
      <protection locked="0"/>
    </xf>
    <xf numFmtId="0" fontId="6" fillId="2" borderId="24" xfId="0" applyFont="1" applyFill="1" applyBorder="1" applyAlignment="1" applyProtection="1">
      <protection locked="0"/>
    </xf>
    <xf numFmtId="3" fontId="0" fillId="0" borderId="31" xfId="0" applyNumberFormat="1" applyBorder="1" applyAlignment="1" applyProtection="1"/>
    <xf numFmtId="3" fontId="0" fillId="0" borderId="32" xfId="0" applyNumberFormat="1" applyBorder="1" applyAlignment="1" applyProtection="1"/>
    <xf numFmtId="3" fontId="6" fillId="0" borderId="8" xfId="0" applyNumberFormat="1" applyFont="1" applyBorder="1" applyAlignment="1" applyProtection="1"/>
    <xf numFmtId="3" fontId="6" fillId="0" borderId="36" xfId="0" applyNumberFormat="1" applyFont="1" applyBorder="1" applyAlignment="1" applyProtection="1"/>
    <xf numFmtId="3" fontId="0" fillId="0" borderId="5" xfId="0" applyNumberFormat="1" applyFill="1" applyBorder="1" applyAlignment="1" applyProtection="1"/>
    <xf numFmtId="3" fontId="0" fillId="0" borderId="3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3" fontId="0" fillId="0" borderId="8" xfId="0" applyNumberFormat="1" applyBorder="1" applyAlignment="1" applyProtection="1"/>
    <xf numFmtId="3" fontId="0" fillId="0" borderId="36" xfId="0" applyNumberFormat="1" applyBorder="1" applyAlignment="1" applyProtection="1"/>
    <xf numFmtId="3" fontId="0" fillId="0" borderId="0" xfId="0" applyNumberFormat="1" applyBorder="1" applyAlignment="1" applyProtection="1"/>
    <xf numFmtId="3" fontId="0" fillId="0" borderId="21" xfId="0" applyNumberFormat="1" applyBorder="1" applyAlignment="1" applyProtection="1"/>
    <xf numFmtId="3" fontId="0" fillId="0" borderId="0" xfId="0" applyNumberFormat="1" applyFill="1" applyBorder="1" applyAlignment="1" applyProtection="1"/>
    <xf numFmtId="3" fontId="0" fillId="0" borderId="21" xfId="0" applyNumberFormat="1" applyFill="1" applyBorder="1" applyAlignment="1" applyProtection="1"/>
    <xf numFmtId="3" fontId="0" fillId="0" borderId="34" xfId="0" applyNumberFormat="1" applyFill="1" applyBorder="1" applyAlignment="1" applyProtection="1"/>
    <xf numFmtId="3" fontId="0" fillId="0" borderId="35" xfId="0" applyNumberFormat="1" applyFill="1" applyBorder="1" applyAlignment="1" applyProtection="1"/>
    <xf numFmtId="3" fontId="0" fillId="0" borderId="19" xfId="0" applyNumberFormat="1" applyBorder="1" applyAlignment="1" applyProtection="1"/>
    <xf numFmtId="0" fontId="0" fillId="0" borderId="37" xfId="0" applyBorder="1" applyAlignment="1" applyProtection="1"/>
    <xf numFmtId="3" fontId="0" fillId="2" borderId="5" xfId="0" applyNumberFormat="1" applyFill="1" applyBorder="1" applyAlignment="1" applyProtection="1">
      <alignment horizontal="right"/>
      <protection locked="0"/>
    </xf>
    <xf numFmtId="3" fontId="0" fillId="2" borderId="3" xfId="0" applyNumberForma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</xf>
    <xf numFmtId="0" fontId="0" fillId="2" borderId="10" xfId="0" applyFill="1" applyBorder="1" applyAlignment="1" applyProtection="1">
      <protection locked="0"/>
    </xf>
    <xf numFmtId="3" fontId="0" fillId="0" borderId="37" xfId="0" applyNumberFormat="1" applyBorder="1" applyAlignment="1" applyProtection="1"/>
    <xf numFmtId="3" fontId="0" fillId="2" borderId="38" xfId="0" applyNumberFormat="1" applyFill="1" applyBorder="1" applyAlignment="1" applyProtection="1">
      <protection locked="0"/>
    </xf>
    <xf numFmtId="3" fontId="0" fillId="2" borderId="10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6" fillId="2" borderId="0" xfId="0" applyFont="1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4" fontId="1" fillId="2" borderId="5" xfId="2" applyNumberFormat="1" applyFont="1" applyFill="1" applyBorder="1" applyAlignment="1" applyProtection="1">
      <alignment horizontal="left" vertical="top" wrapText="1"/>
      <protection locked="0"/>
    </xf>
    <xf numFmtId="0" fontId="1" fillId="2" borderId="4" xfId="2" applyFill="1" applyBorder="1" applyAlignment="1" applyProtection="1">
      <alignment horizontal="left" vertical="top" wrapText="1"/>
      <protection locked="0"/>
    </xf>
    <xf numFmtId="0" fontId="1" fillId="2" borderId="3" xfId="2" applyFill="1" applyBorder="1" applyAlignment="1" applyProtection="1">
      <alignment horizontal="left" vertical="top" wrapText="1"/>
      <protection locked="0"/>
    </xf>
    <xf numFmtId="0" fontId="1" fillId="2" borderId="5" xfId="2" applyFont="1" applyFill="1" applyBorder="1" applyAlignment="1" applyProtection="1">
      <alignment horizontal="left" vertical="top" wrapText="1"/>
      <protection locked="0"/>
    </xf>
    <xf numFmtId="0" fontId="1" fillId="2" borderId="4" xfId="2" applyFill="1" applyBorder="1" applyAlignment="1" applyProtection="1">
      <alignment vertical="top" wrapText="1"/>
      <protection locked="0"/>
    </xf>
    <xf numFmtId="0" fontId="1" fillId="2" borderId="3" xfId="2" applyFill="1" applyBorder="1" applyAlignment="1" applyProtection="1">
      <alignment vertical="top" wrapText="1"/>
      <protection locked="0"/>
    </xf>
    <xf numFmtId="14" fontId="1" fillId="2" borderId="5" xfId="2" applyNumberFormat="1" applyFill="1" applyBorder="1" applyAlignment="1" applyProtection="1">
      <alignment horizontal="left" vertical="top" wrapText="1"/>
      <protection locked="0"/>
    </xf>
    <xf numFmtId="0" fontId="1" fillId="2" borderId="5" xfId="2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1" fillId="2" borderId="5" xfId="2" applyFont="1" applyFill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4">
    <cellStyle name="Hyperlink" xfId="3" builtinId="8"/>
    <cellStyle name="Komma" xfId="1" builtinId="3"/>
    <cellStyle name="Standaard" xfId="0" builtinId="0"/>
    <cellStyle name="Standaard 2" xfId="2" xr:uid="{00000000-0005-0000-0000-000003000000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255286</xdr:colOff>
      <xdr:row>46</xdr:row>
      <xdr:rowOff>123825</xdr:rowOff>
    </xdr:from>
    <xdr:to>
      <xdr:col>2</xdr:col>
      <xdr:colOff>228600</xdr:colOff>
      <xdr:row>54</xdr:row>
      <xdr:rowOff>57150</xdr:rowOff>
    </xdr:to>
    <xdr:pic>
      <xdr:nvPicPr>
        <xdr:cNvPr id="1154" name="Picture 5" descr="Wapen BisdomHaarlem-Amsterdam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86" y="9210675"/>
          <a:ext cx="1259189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isdomhaarlem-amsterdam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ritasJR@bisdomhaarlem-amsterdam.n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546A-8126-4CBA-988A-DB3079E8B31E}">
  <sheetPr>
    <tabColor rgb="FF92D050"/>
    <pageSetUpPr fitToPage="1"/>
  </sheetPr>
  <dimension ref="A1:I66"/>
  <sheetViews>
    <sheetView topLeftCell="A52" zoomScale="125" zoomScaleNormal="125" workbookViewId="0">
      <selection activeCell="F28" sqref="F28"/>
    </sheetView>
  </sheetViews>
  <sheetFormatPr defaultColWidth="9.109375" defaultRowHeight="13.2" x14ac:dyDescent="0.25"/>
  <cols>
    <col min="1" max="1" width="1.88671875" style="82" bestFit="1" customWidth="1"/>
    <col min="2" max="2" width="100.109375" style="85" customWidth="1"/>
    <col min="3" max="16384" width="9.109375" style="82"/>
  </cols>
  <sheetData>
    <row r="1" spans="1:5" ht="15.6" x14ac:dyDescent="0.3">
      <c r="A1" s="243" t="s">
        <v>310</v>
      </c>
    </row>
    <row r="2" spans="1:5" x14ac:dyDescent="0.25">
      <c r="A2" s="83" t="s">
        <v>327</v>
      </c>
    </row>
    <row r="3" spans="1:5" ht="13.2" customHeight="1" x14ac:dyDescent="0.25">
      <c r="A3" s="83" t="s">
        <v>324</v>
      </c>
    </row>
    <row r="4" spans="1:5" x14ac:dyDescent="0.25">
      <c r="A4" s="83" t="s">
        <v>312</v>
      </c>
    </row>
    <row r="5" spans="1:5" x14ac:dyDescent="0.25">
      <c r="A5" s="83" t="s">
        <v>325</v>
      </c>
      <c r="B5" s="82"/>
    </row>
    <row r="6" spans="1:5" x14ac:dyDescent="0.25">
      <c r="A6" s="83"/>
    </row>
    <row r="7" spans="1:5" x14ac:dyDescent="0.25">
      <c r="A7" s="83" t="s">
        <v>256</v>
      </c>
    </row>
    <row r="8" spans="1:5" x14ac:dyDescent="0.25">
      <c r="A8" s="83" t="s">
        <v>313</v>
      </c>
    </row>
    <row r="9" spans="1:5" x14ac:dyDescent="0.25">
      <c r="A9" s="87" t="s">
        <v>328</v>
      </c>
      <c r="B9" s="82"/>
    </row>
    <row r="10" spans="1:5" x14ac:dyDescent="0.25">
      <c r="A10" s="83"/>
    </row>
    <row r="11" spans="1:5" x14ac:dyDescent="0.25">
      <c r="A11" s="148" t="s">
        <v>311</v>
      </c>
      <c r="E11" s="84"/>
    </row>
    <row r="12" spans="1:5" ht="13.2" customHeight="1" x14ac:dyDescent="0.3">
      <c r="A12" s="241" t="s">
        <v>318</v>
      </c>
      <c r="B12" s="153" t="s">
        <v>329</v>
      </c>
    </row>
    <row r="13" spans="1:5" ht="13.8" x14ac:dyDescent="0.3">
      <c r="A13" s="241" t="s">
        <v>318</v>
      </c>
      <c r="B13" s="153" t="s">
        <v>330</v>
      </c>
      <c r="E13" s="84"/>
    </row>
    <row r="14" spans="1:5" ht="13.8" x14ac:dyDescent="0.3">
      <c r="A14" s="241" t="s">
        <v>318</v>
      </c>
      <c r="B14" s="153" t="s">
        <v>331</v>
      </c>
      <c r="E14" s="84"/>
    </row>
    <row r="15" spans="1:5" x14ac:dyDescent="0.25">
      <c r="A15" s="148" t="s">
        <v>314</v>
      </c>
      <c r="B15" s="82"/>
    </row>
    <row r="16" spans="1:5" ht="13.8" x14ac:dyDescent="0.3">
      <c r="A16" s="241" t="s">
        <v>318</v>
      </c>
      <c r="B16" s="83" t="s">
        <v>258</v>
      </c>
    </row>
    <row r="17" spans="1:9" ht="13.8" x14ac:dyDescent="0.3">
      <c r="A17" s="241" t="s">
        <v>318</v>
      </c>
      <c r="B17" s="153" t="s">
        <v>315</v>
      </c>
    </row>
    <row r="18" spans="1:9" x14ac:dyDescent="0.25">
      <c r="B18" s="153" t="s">
        <v>322</v>
      </c>
    </row>
    <row r="19" spans="1:9" x14ac:dyDescent="0.25">
      <c r="B19" s="153" t="s">
        <v>316</v>
      </c>
    </row>
    <row r="20" spans="1:9" ht="13.8" x14ac:dyDescent="0.3">
      <c r="A20" s="241" t="s">
        <v>318</v>
      </c>
      <c r="B20" s="240" t="s">
        <v>317</v>
      </c>
    </row>
    <row r="21" spans="1:9" ht="13.8" x14ac:dyDescent="0.3">
      <c r="A21" s="241" t="s">
        <v>318</v>
      </c>
      <c r="B21" s="240" t="s">
        <v>333</v>
      </c>
    </row>
    <row r="22" spans="1:9" ht="13.8" x14ac:dyDescent="0.3">
      <c r="A22" s="241"/>
      <c r="B22" s="240" t="s">
        <v>334</v>
      </c>
    </row>
    <row r="23" spans="1:9" ht="13.8" x14ac:dyDescent="0.3">
      <c r="A23" s="241" t="s">
        <v>318</v>
      </c>
      <c r="B23" s="83" t="s">
        <v>332</v>
      </c>
    </row>
    <row r="24" spans="1:9" x14ac:dyDescent="0.25">
      <c r="A24" s="148" t="s">
        <v>319</v>
      </c>
      <c r="B24" s="82"/>
    </row>
    <row r="25" spans="1:9" ht="13.8" x14ac:dyDescent="0.3">
      <c r="A25" s="241" t="s">
        <v>318</v>
      </c>
      <c r="B25" s="83" t="s">
        <v>272</v>
      </c>
    </row>
    <row r="26" spans="1:9" ht="13.8" x14ac:dyDescent="0.3">
      <c r="A26" s="241" t="s">
        <v>318</v>
      </c>
      <c r="B26" s="83" t="s">
        <v>321</v>
      </c>
    </row>
    <row r="27" spans="1:9" x14ac:dyDescent="0.25">
      <c r="A27" s="148" t="s">
        <v>320</v>
      </c>
      <c r="B27" s="82"/>
    </row>
    <row r="28" spans="1:9" ht="13.8" x14ac:dyDescent="0.3">
      <c r="A28" s="241" t="s">
        <v>318</v>
      </c>
      <c r="B28" s="83" t="s">
        <v>245</v>
      </c>
      <c r="F28" s="187"/>
      <c r="G28" s="187"/>
      <c r="H28" s="187"/>
      <c r="I28" s="187"/>
    </row>
    <row r="29" spans="1:9" x14ac:dyDescent="0.25">
      <c r="B29" s="83" t="s">
        <v>257</v>
      </c>
      <c r="C29" s="187"/>
      <c r="F29" s="187"/>
      <c r="G29" s="187"/>
      <c r="H29" s="187"/>
      <c r="I29" s="187"/>
    </row>
    <row r="30" spans="1:9" ht="13.8" x14ac:dyDescent="0.3">
      <c r="A30" s="241" t="s">
        <v>318</v>
      </c>
      <c r="B30" s="242" t="s">
        <v>285</v>
      </c>
    </row>
    <row r="31" spans="1:9" ht="13.8" x14ac:dyDescent="0.3">
      <c r="A31" s="241" t="s">
        <v>318</v>
      </c>
      <c r="B31" s="83" t="s">
        <v>321</v>
      </c>
    </row>
    <row r="32" spans="1:9" x14ac:dyDescent="0.25">
      <c r="B32" s="83"/>
    </row>
    <row r="33" spans="1:3" x14ac:dyDescent="0.25">
      <c r="A33" s="83" t="s">
        <v>246</v>
      </c>
      <c r="B33" s="82"/>
      <c r="C33" s="84"/>
    </row>
    <row r="34" spans="1:3" ht="13.8" x14ac:dyDescent="0.3">
      <c r="A34" s="241" t="s">
        <v>318</v>
      </c>
      <c r="B34" s="83" t="s">
        <v>247</v>
      </c>
    </row>
    <row r="35" spans="1:3" x14ac:dyDescent="0.25">
      <c r="B35" s="83" t="s">
        <v>273</v>
      </c>
    </row>
    <row r="36" spans="1:3" x14ac:dyDescent="0.25">
      <c r="B36" s="83" t="s">
        <v>274</v>
      </c>
    </row>
    <row r="37" spans="1:3" x14ac:dyDescent="0.25">
      <c r="B37" s="83" t="s">
        <v>275</v>
      </c>
    </row>
    <row r="38" spans="1:3" ht="13.8" x14ac:dyDescent="0.3">
      <c r="A38" s="241" t="s">
        <v>318</v>
      </c>
      <c r="B38" s="83" t="s">
        <v>321</v>
      </c>
    </row>
    <row r="39" spans="1:3" ht="13.8" x14ac:dyDescent="0.3">
      <c r="A39" s="241" t="s">
        <v>318</v>
      </c>
      <c r="B39" s="83" t="s">
        <v>248</v>
      </c>
    </row>
    <row r="40" spans="1:3" x14ac:dyDescent="0.25">
      <c r="B40" s="83" t="s">
        <v>276</v>
      </c>
    </row>
    <row r="41" spans="1:3" x14ac:dyDescent="0.25">
      <c r="A41" s="83" t="s">
        <v>249</v>
      </c>
      <c r="B41" s="82"/>
    </row>
    <row r="42" spans="1:3" ht="13.8" x14ac:dyDescent="0.3">
      <c r="A42" s="241" t="s">
        <v>318</v>
      </c>
      <c r="B42" s="83" t="s">
        <v>250</v>
      </c>
    </row>
    <row r="43" spans="1:3" x14ac:dyDescent="0.25">
      <c r="B43" s="83" t="s">
        <v>251</v>
      </c>
    </row>
    <row r="44" spans="1:3" x14ac:dyDescent="0.25">
      <c r="B44" s="83" t="s">
        <v>326</v>
      </c>
    </row>
    <row r="45" spans="1:3" ht="13.8" x14ac:dyDescent="0.3">
      <c r="A45" s="241" t="s">
        <v>318</v>
      </c>
      <c r="B45" s="83" t="s">
        <v>321</v>
      </c>
    </row>
    <row r="46" spans="1:3" ht="13.8" x14ac:dyDescent="0.3">
      <c r="A46" s="241" t="s">
        <v>318</v>
      </c>
      <c r="B46" s="83" t="s">
        <v>252</v>
      </c>
    </row>
    <row r="47" spans="1:3" x14ac:dyDescent="0.25">
      <c r="B47" s="83" t="s">
        <v>253</v>
      </c>
    </row>
    <row r="48" spans="1:3" x14ac:dyDescent="0.25">
      <c r="B48" s="83"/>
    </row>
    <row r="49" spans="1:2" x14ac:dyDescent="0.25">
      <c r="A49" s="81" t="s">
        <v>243</v>
      </c>
      <c r="B49" s="82"/>
    </row>
    <row r="50" spans="1:2" ht="13.8" x14ac:dyDescent="0.3">
      <c r="A50" s="241" t="s">
        <v>318</v>
      </c>
      <c r="B50" s="81" t="s">
        <v>277</v>
      </c>
    </row>
    <row r="51" spans="1:2" x14ac:dyDescent="0.25">
      <c r="B51" s="81" t="s">
        <v>278</v>
      </c>
    </row>
    <row r="52" spans="1:2" x14ac:dyDescent="0.25">
      <c r="B52" s="81" t="s">
        <v>279</v>
      </c>
    </row>
    <row r="53" spans="1:2" x14ac:dyDescent="0.25">
      <c r="B53" s="81" t="s">
        <v>280</v>
      </c>
    </row>
    <row r="54" spans="1:2" x14ac:dyDescent="0.25">
      <c r="B54" s="81" t="s">
        <v>335</v>
      </c>
    </row>
    <row r="55" spans="1:2" x14ac:dyDescent="0.25">
      <c r="B55" s="83" t="s">
        <v>336</v>
      </c>
    </row>
    <row r="56" spans="1:2" x14ac:dyDescent="0.25">
      <c r="A56" s="39" t="s">
        <v>254</v>
      </c>
      <c r="B56" s="82"/>
    </row>
    <row r="57" spans="1:2" ht="13.8" x14ac:dyDescent="0.3">
      <c r="A57" s="241" t="s">
        <v>318</v>
      </c>
      <c r="B57" s="81" t="s">
        <v>323</v>
      </c>
    </row>
    <row r="58" spans="1:2" x14ac:dyDescent="0.25">
      <c r="B58" s="81" t="s">
        <v>255</v>
      </c>
    </row>
    <row r="59" spans="1:2" x14ac:dyDescent="0.25">
      <c r="B59" s="81" t="s">
        <v>264</v>
      </c>
    </row>
    <row r="60" spans="1:2" x14ac:dyDescent="0.25">
      <c r="B60" s="81" t="s">
        <v>265</v>
      </c>
    </row>
    <row r="61" spans="1:2" x14ac:dyDescent="0.25">
      <c r="B61" s="81"/>
    </row>
    <row r="62" spans="1:2" x14ac:dyDescent="0.25">
      <c r="A62" s="81" t="s">
        <v>337</v>
      </c>
      <c r="B62" s="82"/>
    </row>
    <row r="63" spans="1:2" x14ac:dyDescent="0.25">
      <c r="A63" s="88" t="s">
        <v>338</v>
      </c>
      <c r="B63" s="82"/>
    </row>
    <row r="64" spans="1:2" x14ac:dyDescent="0.25">
      <c r="A64" s="81" t="s">
        <v>148</v>
      </c>
      <c r="B64" s="82"/>
    </row>
    <row r="65" spans="1:2" x14ac:dyDescent="0.25">
      <c r="A65" s="81" t="s">
        <v>266</v>
      </c>
      <c r="B65" s="82"/>
    </row>
    <row r="66" spans="1:2" x14ac:dyDescent="0.25">
      <c r="B66" s="86"/>
    </row>
  </sheetData>
  <sheetProtection algorithmName="SHA-512" hashValue="1ctjgtJhMiXjKZRUFvlooFFIbRFflgKEMdnUXDVYnGIOeQ+IypjqKcdTmd8Z1bZtoDsS+jsKDQnfiz53UfXFIA==" saltValue="wGZdLD1ktsMm7k8VW66xBw==" spinCount="100000" sheet="1" selectLockedCells="1"/>
  <hyperlinks>
    <hyperlink ref="A63" r:id="rId1" display="www.bisdomhaarlem-amsterdam.nl" xr:uid="{7F55EA45-3B90-4A75-B647-654081756878}"/>
  </hyperlinks>
  <printOptions gridLines="1"/>
  <pageMargins left="0.39370078740157483" right="0.39370078740157483" top="0.39370078740157483" bottom="0.59055118110236227" header="0" footer="0.19685039370078741"/>
  <pageSetup paperSize="9" scale="95" fitToHeight="2" orientation="portrait" r:id="rId2"/>
  <headerFooter>
    <oddFooter>&amp;L&amp;A&amp;RPagina &amp;P van&amp;N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A2:L65"/>
  <sheetViews>
    <sheetView tabSelected="1" zoomScaleNormal="100" workbookViewId="0">
      <selection activeCell="D45" sqref="D45:I45"/>
    </sheetView>
  </sheetViews>
  <sheetFormatPr defaultColWidth="9.109375" defaultRowHeight="13.2" x14ac:dyDescent="0.25"/>
  <cols>
    <col min="1" max="1" width="10.109375" style="1" customWidth="1"/>
    <col min="2" max="2" width="9.109375" style="1"/>
    <col min="3" max="3" width="10.5546875" style="1" customWidth="1"/>
    <col min="4" max="4" width="10.33203125" style="1" customWidth="1"/>
    <col min="5" max="6" width="9.109375" style="1"/>
    <col min="7" max="7" width="17.109375" style="1" customWidth="1"/>
    <col min="8" max="8" width="10.109375" style="1" customWidth="1"/>
    <col min="9" max="16384" width="9.109375" style="1"/>
  </cols>
  <sheetData>
    <row r="2" spans="1:9" ht="17.399999999999999" x14ac:dyDescent="0.3">
      <c r="A2" s="10"/>
      <c r="B2" s="11"/>
      <c r="C2" s="11"/>
      <c r="D2" s="11"/>
      <c r="E2" s="11"/>
      <c r="F2" s="11"/>
      <c r="G2" s="12"/>
      <c r="H2" s="11"/>
      <c r="I2" s="13" t="s">
        <v>21</v>
      </c>
    </row>
    <row r="3" spans="1:9" ht="17.399999999999999" x14ac:dyDescent="0.3">
      <c r="A3" s="77" t="s">
        <v>138</v>
      </c>
      <c r="B3" s="78"/>
      <c r="C3" s="78"/>
      <c r="D3" s="15"/>
      <c r="E3" s="15"/>
      <c r="F3" s="15"/>
      <c r="G3" s="15"/>
      <c r="H3" s="15"/>
      <c r="I3" s="16" t="s">
        <v>284</v>
      </c>
    </row>
    <row r="4" spans="1:9" x14ac:dyDescent="0.25">
      <c r="A4" s="77" t="s">
        <v>139</v>
      </c>
      <c r="B4" s="78"/>
      <c r="C4" s="78"/>
      <c r="D4" s="15"/>
      <c r="E4" s="15"/>
      <c r="F4" s="15"/>
      <c r="G4" s="15"/>
      <c r="H4" s="15"/>
      <c r="I4" s="17"/>
    </row>
    <row r="5" spans="1:9" ht="24.75" customHeight="1" x14ac:dyDescent="0.3">
      <c r="A5" s="14"/>
      <c r="B5" s="15"/>
      <c r="C5" s="15"/>
      <c r="D5" s="15"/>
      <c r="E5" s="18" t="s">
        <v>164</v>
      </c>
      <c r="F5" s="245"/>
      <c r="G5" s="257">
        <v>2021</v>
      </c>
      <c r="H5" s="75"/>
      <c r="I5" s="76"/>
    </row>
    <row r="6" spans="1:9" ht="24.75" customHeight="1" x14ac:dyDescent="0.25">
      <c r="A6" s="14"/>
      <c r="B6" s="15"/>
      <c r="C6" s="15"/>
      <c r="D6" s="15"/>
      <c r="E6" s="18" t="s">
        <v>74</v>
      </c>
      <c r="F6" s="25"/>
      <c r="G6" s="260"/>
      <c r="H6" s="261"/>
      <c r="I6" s="262"/>
    </row>
    <row r="7" spans="1:9" ht="22.5" customHeight="1" x14ac:dyDescent="0.25">
      <c r="A7" s="14"/>
      <c r="B7" s="15"/>
      <c r="C7" s="15"/>
      <c r="D7" s="15"/>
      <c r="E7" s="18" t="s">
        <v>342</v>
      </c>
      <c r="F7" s="25"/>
      <c r="G7" s="260"/>
      <c r="H7" s="261"/>
      <c r="I7" s="262"/>
    </row>
    <row r="8" spans="1:9" ht="21" customHeight="1" x14ac:dyDescent="0.25">
      <c r="A8" s="14"/>
      <c r="B8" s="15"/>
      <c r="C8" s="15"/>
      <c r="D8" s="15"/>
      <c r="E8" s="104" t="s">
        <v>343</v>
      </c>
      <c r="F8" s="25"/>
      <c r="G8" s="263"/>
      <c r="H8" s="264"/>
      <c r="I8" s="265"/>
    </row>
    <row r="9" spans="1:9" ht="21" customHeight="1" x14ac:dyDescent="0.25">
      <c r="A9" s="19"/>
      <c r="B9" s="20"/>
      <c r="C9" s="20"/>
      <c r="D9" s="20"/>
      <c r="E9" s="21"/>
      <c r="F9" s="25"/>
      <c r="G9" s="27"/>
      <c r="H9" s="27"/>
      <c r="I9" s="26"/>
    </row>
    <row r="11" spans="1:9" ht="21.75" customHeight="1" x14ac:dyDescent="0.25">
      <c r="A11" s="1" t="s">
        <v>20</v>
      </c>
      <c r="H11" s="269"/>
      <c r="I11" s="270"/>
    </row>
    <row r="12" spans="1:9" ht="21.75" customHeight="1" x14ac:dyDescent="0.25">
      <c r="G12" s="22" t="s">
        <v>22</v>
      </c>
      <c r="H12" s="271">
        <f>G5</f>
        <v>2021</v>
      </c>
      <c r="I12" s="271"/>
    </row>
    <row r="13" spans="1:9" ht="22.5" customHeight="1" x14ac:dyDescent="0.25">
      <c r="G13" s="22" t="s">
        <v>87</v>
      </c>
      <c r="H13" s="272">
        <f>'2VERMOGEN'!D32</f>
        <v>0</v>
      </c>
      <c r="I13" s="272"/>
    </row>
    <row r="14" spans="1:9" ht="21.75" customHeight="1" x14ac:dyDescent="0.25">
      <c r="G14" s="22" t="s">
        <v>88</v>
      </c>
      <c r="H14" s="272">
        <f>'2VERMOGEN'!I26</f>
        <v>0</v>
      </c>
      <c r="I14" s="272"/>
    </row>
    <row r="15" spans="1:9" ht="22.5" customHeight="1" x14ac:dyDescent="0.25">
      <c r="G15" s="22" t="s">
        <v>89</v>
      </c>
      <c r="H15" s="272">
        <f>'2VERMOGEN'!E19</f>
        <v>0</v>
      </c>
      <c r="I15" s="272"/>
    </row>
    <row r="16" spans="1:9" ht="21.75" customHeight="1" x14ac:dyDescent="0.25">
      <c r="G16" s="22" t="s">
        <v>106</v>
      </c>
      <c r="H16" s="272">
        <f>IF('2VERMOGEN'!E9=0,'2VERMOGEN'!E18,-'2VERMOGEN'!E9)</f>
        <v>0</v>
      </c>
      <c r="I16" s="272"/>
    </row>
    <row r="18" spans="1:9" x14ac:dyDescent="0.25">
      <c r="A18" s="1" t="s">
        <v>94</v>
      </c>
    </row>
    <row r="19" spans="1:9" x14ac:dyDescent="0.25">
      <c r="A19" s="1" t="s">
        <v>93</v>
      </c>
    </row>
    <row r="21" spans="1:9" x14ac:dyDescent="0.25">
      <c r="C21" s="1" t="s">
        <v>3</v>
      </c>
      <c r="F21" s="1" t="s">
        <v>2</v>
      </c>
      <c r="H21" s="24" t="s">
        <v>122</v>
      </c>
    </row>
    <row r="22" spans="1:9" ht="12" customHeight="1" x14ac:dyDescent="0.25">
      <c r="A22" s="1" t="s">
        <v>4</v>
      </c>
      <c r="C22" s="266"/>
      <c r="D22" s="267"/>
      <c r="E22" s="268"/>
      <c r="F22" s="273"/>
      <c r="G22" s="268"/>
      <c r="H22" s="279"/>
      <c r="I22" s="280"/>
    </row>
    <row r="23" spans="1:9" ht="12" customHeight="1" x14ac:dyDescent="0.25">
      <c r="C23" s="266"/>
      <c r="D23" s="267"/>
      <c r="E23" s="268"/>
      <c r="F23" s="277"/>
      <c r="G23" s="278"/>
      <c r="H23" s="283"/>
      <c r="I23" s="284"/>
    </row>
    <row r="24" spans="1:9" ht="12" customHeight="1" x14ac:dyDescent="0.25">
      <c r="C24" s="266"/>
      <c r="D24" s="267"/>
      <c r="E24" s="268"/>
      <c r="F24" s="274"/>
      <c r="G24" s="275"/>
      <c r="H24" s="281"/>
      <c r="I24" s="282"/>
    </row>
    <row r="25" spans="1:9" ht="12" customHeight="1" x14ac:dyDescent="0.25">
      <c r="A25" s="1" t="s">
        <v>5</v>
      </c>
      <c r="C25" s="266"/>
      <c r="D25" s="267"/>
      <c r="E25" s="268"/>
      <c r="F25" s="273"/>
      <c r="G25" s="268"/>
      <c r="H25" s="279"/>
      <c r="I25" s="280"/>
    </row>
    <row r="26" spans="1:9" ht="12" customHeight="1" x14ac:dyDescent="0.25">
      <c r="C26" s="266"/>
      <c r="D26" s="267"/>
      <c r="E26" s="268"/>
      <c r="F26" s="277"/>
      <c r="G26" s="278"/>
      <c r="H26" s="283"/>
      <c r="I26" s="284"/>
    </row>
    <row r="27" spans="1:9" ht="12" customHeight="1" x14ac:dyDescent="0.25">
      <c r="C27" s="266"/>
      <c r="D27" s="267"/>
      <c r="E27" s="268"/>
      <c r="F27" s="274"/>
      <c r="G27" s="275"/>
      <c r="H27" s="281"/>
      <c r="I27" s="282"/>
    </row>
    <row r="28" spans="1:9" ht="12" customHeight="1" x14ac:dyDescent="0.25">
      <c r="A28" s="1" t="s">
        <v>6</v>
      </c>
      <c r="C28" s="266"/>
      <c r="D28" s="267"/>
      <c r="E28" s="268"/>
      <c r="F28" s="273"/>
      <c r="G28" s="268"/>
      <c r="H28" s="279"/>
      <c r="I28" s="280"/>
    </row>
    <row r="29" spans="1:9" ht="12" customHeight="1" x14ac:dyDescent="0.25">
      <c r="C29" s="266"/>
      <c r="D29" s="267"/>
      <c r="E29" s="268"/>
      <c r="F29" s="277"/>
      <c r="G29" s="278"/>
      <c r="H29" s="283"/>
      <c r="I29" s="284"/>
    </row>
    <row r="30" spans="1:9" ht="12" customHeight="1" x14ac:dyDescent="0.25">
      <c r="C30" s="266"/>
      <c r="D30" s="267"/>
      <c r="E30" s="268"/>
      <c r="F30" s="274"/>
      <c r="G30" s="275"/>
      <c r="H30" s="281"/>
      <c r="I30" s="282"/>
    </row>
    <row r="31" spans="1:9" ht="12" customHeight="1" x14ac:dyDescent="0.25">
      <c r="A31" s="1" t="s">
        <v>23</v>
      </c>
      <c r="C31" s="266"/>
      <c r="D31" s="267"/>
      <c r="E31" s="268"/>
      <c r="F31" s="273"/>
      <c r="G31" s="268"/>
      <c r="H31" s="279"/>
      <c r="I31" s="280"/>
    </row>
    <row r="32" spans="1:9" ht="12" customHeight="1" x14ac:dyDescent="0.25">
      <c r="C32" s="266"/>
      <c r="D32" s="267"/>
      <c r="E32" s="268"/>
      <c r="F32" s="277"/>
      <c r="G32" s="278"/>
      <c r="H32" s="283"/>
      <c r="I32" s="284"/>
    </row>
    <row r="33" spans="1:10" ht="12" customHeight="1" x14ac:dyDescent="0.25">
      <c r="C33" s="266"/>
      <c r="D33" s="267"/>
      <c r="E33" s="268"/>
      <c r="F33" s="274"/>
      <c r="G33" s="275"/>
      <c r="H33" s="281"/>
      <c r="I33" s="282"/>
    </row>
    <row r="34" spans="1:10" ht="12" customHeight="1" x14ac:dyDescent="0.25">
      <c r="A34" s="1" t="s">
        <v>23</v>
      </c>
      <c r="C34" s="266"/>
      <c r="D34" s="267"/>
      <c r="E34" s="268"/>
      <c r="F34" s="273"/>
      <c r="G34" s="268"/>
      <c r="H34" s="279"/>
      <c r="I34" s="280"/>
    </row>
    <row r="35" spans="1:10" ht="12" customHeight="1" x14ac:dyDescent="0.25">
      <c r="C35" s="266"/>
      <c r="D35" s="267"/>
      <c r="E35" s="268"/>
      <c r="F35" s="277"/>
      <c r="G35" s="278"/>
      <c r="H35" s="283"/>
      <c r="I35" s="284"/>
    </row>
    <row r="36" spans="1:10" ht="12" customHeight="1" x14ac:dyDescent="0.25">
      <c r="C36" s="266"/>
      <c r="D36" s="267"/>
      <c r="E36" s="268"/>
      <c r="F36" s="274"/>
      <c r="G36" s="275"/>
      <c r="H36" s="281"/>
      <c r="I36" s="282"/>
    </row>
    <row r="37" spans="1:10" ht="12" customHeight="1" x14ac:dyDescent="0.25">
      <c r="A37" s="15"/>
      <c r="B37" s="15"/>
      <c r="C37" s="276"/>
      <c r="D37" s="276"/>
      <c r="E37" s="276"/>
      <c r="F37" s="276"/>
      <c r="G37" s="276"/>
      <c r="H37" s="293"/>
      <c r="I37" s="293"/>
    </row>
    <row r="38" spans="1:10" ht="13.5" customHeight="1" x14ac:dyDescent="0.25"/>
    <row r="39" spans="1:10" x14ac:dyDescent="0.25">
      <c r="A39" s="1" t="s">
        <v>24</v>
      </c>
      <c r="D39" s="289" t="s">
        <v>344</v>
      </c>
      <c r="E39" s="271"/>
      <c r="F39" s="271"/>
      <c r="G39" s="271"/>
      <c r="H39" s="271"/>
      <c r="I39" s="290"/>
    </row>
    <row r="40" spans="1:10" x14ac:dyDescent="0.25">
      <c r="D40" s="291"/>
      <c r="E40" s="276"/>
      <c r="F40" s="276"/>
      <c r="G40" s="276"/>
      <c r="H40" s="276"/>
      <c r="I40" s="292"/>
    </row>
    <row r="41" spans="1:10" x14ac:dyDescent="0.25">
      <c r="A41" s="1" t="s">
        <v>91</v>
      </c>
      <c r="C41" s="15"/>
      <c r="D41" s="291"/>
      <c r="E41" s="276"/>
      <c r="F41" s="276"/>
      <c r="G41" s="276"/>
      <c r="H41" s="276"/>
      <c r="I41" s="292"/>
      <c r="J41" s="15"/>
    </row>
    <row r="42" spans="1:10" x14ac:dyDescent="0.25">
      <c r="A42" s="1" t="s">
        <v>92</v>
      </c>
      <c r="D42" s="286" t="s">
        <v>140</v>
      </c>
      <c r="E42" s="287"/>
      <c r="F42" s="287"/>
      <c r="G42" s="287"/>
      <c r="H42" s="287"/>
      <c r="I42" s="288"/>
    </row>
    <row r="44" spans="1:10" x14ac:dyDescent="0.25">
      <c r="B44" s="1" t="s">
        <v>95</v>
      </c>
    </row>
    <row r="45" spans="1:10" x14ac:dyDescent="0.25">
      <c r="A45" s="1" t="s">
        <v>25</v>
      </c>
      <c r="D45" s="273"/>
      <c r="E45" s="267"/>
      <c r="F45" s="267"/>
      <c r="G45" s="267"/>
      <c r="H45" s="267"/>
      <c r="I45" s="268"/>
    </row>
    <row r="46" spans="1:10" x14ac:dyDescent="0.25">
      <c r="A46" s="1" t="s">
        <v>26</v>
      </c>
      <c r="D46" s="285"/>
      <c r="E46" s="270"/>
      <c r="F46" s="270"/>
      <c r="G46" s="270"/>
      <c r="H46" s="270"/>
      <c r="I46" s="275"/>
    </row>
    <row r="48" spans="1:10" x14ac:dyDescent="0.25">
      <c r="D48" s="1" t="s">
        <v>27</v>
      </c>
    </row>
    <row r="49" spans="1:12" x14ac:dyDescent="0.25">
      <c r="D49" s="81" t="s">
        <v>238</v>
      </c>
      <c r="L49" s="81"/>
    </row>
    <row r="50" spans="1:12" x14ac:dyDescent="0.25">
      <c r="D50" s="1" t="s">
        <v>147</v>
      </c>
      <c r="L50" s="81"/>
    </row>
    <row r="51" spans="1:12" x14ac:dyDescent="0.25">
      <c r="D51" s="88" t="s">
        <v>237</v>
      </c>
      <c r="L51" s="81"/>
    </row>
    <row r="52" spans="1:12" x14ac:dyDescent="0.25">
      <c r="D52" s="81" t="s">
        <v>261</v>
      </c>
      <c r="L52" s="81"/>
    </row>
    <row r="53" spans="1:12" x14ac:dyDescent="0.25">
      <c r="D53" s="81" t="s">
        <v>260</v>
      </c>
      <c r="L53" s="81"/>
    </row>
    <row r="54" spans="1:12" x14ac:dyDescent="0.25">
      <c r="D54" s="81" t="s">
        <v>241</v>
      </c>
      <c r="L54" s="81"/>
    </row>
    <row r="55" spans="1:12" x14ac:dyDescent="0.25">
      <c r="D55" s="81" t="s">
        <v>242</v>
      </c>
      <c r="L55" s="81"/>
    </row>
    <row r="56" spans="1:12" x14ac:dyDescent="0.25">
      <c r="A56" s="244"/>
      <c r="B56" s="79"/>
      <c r="C56" s="81"/>
      <c r="D56" s="81" t="s">
        <v>239</v>
      </c>
      <c r="L56" s="87"/>
    </row>
    <row r="59" spans="1:12" x14ac:dyDescent="0.25">
      <c r="D59" s="81"/>
    </row>
    <row r="60" spans="1:12" x14ac:dyDescent="0.25">
      <c r="D60" s="81"/>
    </row>
    <row r="61" spans="1:12" x14ac:dyDescent="0.25">
      <c r="D61" s="81"/>
    </row>
    <row r="65" spans="4:4" x14ac:dyDescent="0.25">
      <c r="D65" s="24"/>
    </row>
  </sheetData>
  <sheetProtection algorithmName="SHA-512" hashValue="kaVXLePDxiFZSglhPyS9LlSK0/E9DM+UptzdwbbDpVu/4hHfBIB7QctKUV3vmyyJqznU0ZBnpiIg33GAd2rc3g==" saltValue="c/l7jq/QLNEaxh9mS/NU6g==" spinCount="100000" sheet="1" selectLockedCells="1"/>
  <mergeCells count="63">
    <mergeCell ref="D45:I45"/>
    <mergeCell ref="D46:I46"/>
    <mergeCell ref="H16:I16"/>
    <mergeCell ref="D42:I42"/>
    <mergeCell ref="D39:I39"/>
    <mergeCell ref="D40:I40"/>
    <mergeCell ref="D41:I41"/>
    <mergeCell ref="H36:I36"/>
    <mergeCell ref="H37:I37"/>
    <mergeCell ref="H32:I32"/>
    <mergeCell ref="H35:I35"/>
    <mergeCell ref="F35:G35"/>
    <mergeCell ref="H22:I22"/>
    <mergeCell ref="H24:I24"/>
    <mergeCell ref="H25:I25"/>
    <mergeCell ref="H27:I27"/>
    <mergeCell ref="H28:I28"/>
    <mergeCell ref="H30:I30"/>
    <mergeCell ref="H23:I23"/>
    <mergeCell ref="H26:I26"/>
    <mergeCell ref="H29:I29"/>
    <mergeCell ref="H31:I31"/>
    <mergeCell ref="H33:I33"/>
    <mergeCell ref="H34:I34"/>
    <mergeCell ref="F31:G31"/>
    <mergeCell ref="F33:G33"/>
    <mergeCell ref="F34:G34"/>
    <mergeCell ref="F25:G25"/>
    <mergeCell ref="F27:G27"/>
    <mergeCell ref="F28:G28"/>
    <mergeCell ref="F30:G30"/>
    <mergeCell ref="F23:G23"/>
    <mergeCell ref="F26:G26"/>
    <mergeCell ref="F29:G29"/>
    <mergeCell ref="F36:G36"/>
    <mergeCell ref="F37:G37"/>
    <mergeCell ref="F32:G32"/>
    <mergeCell ref="C31:E31"/>
    <mergeCell ref="C33:E33"/>
    <mergeCell ref="C34:E34"/>
    <mergeCell ref="C36:E36"/>
    <mergeCell ref="C37:E37"/>
    <mergeCell ref="C32:E32"/>
    <mergeCell ref="C35:E35"/>
    <mergeCell ref="C25:E25"/>
    <mergeCell ref="C27:E27"/>
    <mergeCell ref="C28:E28"/>
    <mergeCell ref="C30:E30"/>
    <mergeCell ref="C23:E23"/>
    <mergeCell ref="C26:E26"/>
    <mergeCell ref="C29:E29"/>
    <mergeCell ref="G6:I6"/>
    <mergeCell ref="G7:I7"/>
    <mergeCell ref="G8:I8"/>
    <mergeCell ref="C22:E22"/>
    <mergeCell ref="C24:E24"/>
    <mergeCell ref="H11:I11"/>
    <mergeCell ref="H12:I12"/>
    <mergeCell ref="H13:I13"/>
    <mergeCell ref="H14:I14"/>
    <mergeCell ref="H15:I15"/>
    <mergeCell ref="F22:G22"/>
    <mergeCell ref="F24:G24"/>
  </mergeCells>
  <phoneticPr fontId="0" type="noConversion"/>
  <dataValidations count="1">
    <dataValidation type="whole" operator="greaterThan" allowBlank="1" showInputMessage="1" showErrorMessage="1" sqref="G8:I8" xr:uid="{19825719-7BCE-482F-8056-9D89376CF458}">
      <formula1>0</formula1>
    </dataValidation>
  </dataValidations>
  <hyperlinks>
    <hyperlink ref="D51" r:id="rId1" xr:uid="{00000000-0004-0000-0200-000000000000}"/>
  </hyperlinks>
  <pageMargins left="0.78740157480314965" right="0" top="0.39370078740157483" bottom="0" header="0.51181102362204722" footer="0.51181102362204722"/>
  <pageSetup paperSize="9" scale="9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">
    <pageSetUpPr fitToPage="1"/>
  </sheetPr>
  <dimension ref="A1:P58"/>
  <sheetViews>
    <sheetView topLeftCell="A34" zoomScaleNormal="100" workbookViewId="0">
      <selection activeCell="E6" sqref="E6"/>
    </sheetView>
  </sheetViews>
  <sheetFormatPr defaultColWidth="9.109375" defaultRowHeight="13.2" x14ac:dyDescent="0.25"/>
  <cols>
    <col min="1" max="1" width="2.6640625" style="1" customWidth="1"/>
    <col min="2" max="2" width="13" style="1" customWidth="1"/>
    <col min="3" max="3" width="11.6640625" style="1" customWidth="1"/>
    <col min="4" max="4" width="11.88671875" style="1" customWidth="1"/>
    <col min="5" max="5" width="12.5546875" style="1" customWidth="1"/>
    <col min="6" max="6" width="3" style="1" customWidth="1"/>
    <col min="7" max="7" width="16.5546875" style="1" customWidth="1"/>
    <col min="8" max="8" width="8.88671875" style="1" customWidth="1"/>
    <col min="9" max="9" width="11.88671875" style="1" customWidth="1"/>
    <col min="10" max="10" width="12.5546875" style="1" customWidth="1"/>
    <col min="11" max="11" width="3.109375" style="1" customWidth="1"/>
    <col min="12" max="16384" width="9.109375" style="1"/>
  </cols>
  <sheetData>
    <row r="1" spans="1:11" ht="15" customHeight="1" x14ac:dyDescent="0.3">
      <c r="A1" s="28">
        <v>2</v>
      </c>
      <c r="B1" s="1">
        <f>'1VOORBLAD'!G6</f>
        <v>0</v>
      </c>
      <c r="J1" s="29" t="s">
        <v>116</v>
      </c>
    </row>
    <row r="2" spans="1:11" ht="15" customHeight="1" x14ac:dyDescent="0.3">
      <c r="A2" s="28"/>
      <c r="B2" s="1">
        <f>'1VOORBLAD'!G8</f>
        <v>0</v>
      </c>
      <c r="J2" s="15"/>
      <c r="K2" s="29"/>
    </row>
    <row r="3" spans="1:11" ht="15" customHeight="1" x14ac:dyDescent="0.25"/>
    <row r="4" spans="1:11" ht="15" customHeight="1" x14ac:dyDescent="0.3">
      <c r="A4" s="30" t="s">
        <v>7</v>
      </c>
      <c r="E4" s="178"/>
      <c r="F4" s="178"/>
      <c r="G4" s="178" t="s">
        <v>51</v>
      </c>
      <c r="H4" s="178"/>
      <c r="I4" s="178" t="s">
        <v>52</v>
      </c>
      <c r="K4" s="29"/>
    </row>
    <row r="5" spans="1:11" ht="15" customHeight="1" x14ac:dyDescent="0.3">
      <c r="E5" s="179" t="s">
        <v>124</v>
      </c>
      <c r="F5" s="178"/>
      <c r="G5" s="179" t="s">
        <v>124</v>
      </c>
      <c r="H5" s="178"/>
      <c r="I5" s="179" t="s">
        <v>124</v>
      </c>
      <c r="K5" s="29"/>
    </row>
    <row r="6" spans="1:11" ht="15" customHeight="1" x14ac:dyDescent="0.3">
      <c r="E6" s="179">
        <f>'1VOORBLAD'!G5</f>
        <v>2021</v>
      </c>
      <c r="G6" s="179">
        <f>'1VOORBLAD'!G5</f>
        <v>2021</v>
      </c>
      <c r="I6" s="179">
        <f>'1VOORBLAD'!G5-1</f>
        <v>2020</v>
      </c>
      <c r="K6" s="29"/>
    </row>
    <row r="7" spans="1:11" ht="15" customHeight="1" x14ac:dyDescent="0.25">
      <c r="A7" s="1" t="s">
        <v>53</v>
      </c>
      <c r="E7" s="31">
        <f>'3BATEN'!D27</f>
        <v>0</v>
      </c>
      <c r="G7" s="31">
        <f>'3BATEN'!F27</f>
        <v>0</v>
      </c>
      <c r="I7" s="31">
        <f>'3BATEN'!H27</f>
        <v>0</v>
      </c>
    </row>
    <row r="8" spans="1:11" ht="15" customHeight="1" x14ac:dyDescent="0.25">
      <c r="A8" s="1" t="s">
        <v>54</v>
      </c>
      <c r="E8" s="32">
        <f>'3BATEN'!D35</f>
        <v>0</v>
      </c>
      <c r="G8" s="32">
        <f>'3BATEN'!F35</f>
        <v>0</v>
      </c>
      <c r="I8" s="32">
        <f>'3BATEN'!H35</f>
        <v>0</v>
      </c>
    </row>
    <row r="9" spans="1:11" ht="15" customHeight="1" thickBot="1" x14ac:dyDescent="0.3">
      <c r="A9" s="1" t="s">
        <v>55</v>
      </c>
      <c r="E9" s="63">
        <f>IF(E7+E8&lt;E16+E17,E16+E17-E7-E8,0)</f>
        <v>0</v>
      </c>
      <c r="G9" s="63">
        <f>IF(G7+G8&lt;G16+G17,G16+G17-G7-G8,0)</f>
        <v>0</v>
      </c>
      <c r="I9" s="63">
        <f>IF(I7+I8&lt;I16+I17,I16+I17-I7-I8,0)</f>
        <v>0</v>
      </c>
    </row>
    <row r="10" spans="1:11" ht="15" customHeight="1" thickBot="1" x14ac:dyDescent="0.3">
      <c r="D10" s="22" t="s">
        <v>42</v>
      </c>
      <c r="E10" s="33">
        <f>SUM(E7:E9)</f>
        <v>0</v>
      </c>
      <c r="G10" s="33">
        <f>SUM(G7:G9)</f>
        <v>0</v>
      </c>
      <c r="I10" s="33">
        <f>SUM(I7:I9)</f>
        <v>0</v>
      </c>
    </row>
    <row r="11" spans="1:11" ht="15" customHeight="1" x14ac:dyDescent="0.25"/>
    <row r="12" spans="1:11" ht="15" customHeight="1" x14ac:dyDescent="0.25"/>
    <row r="13" spans="1:11" ht="15" customHeight="1" x14ac:dyDescent="0.3">
      <c r="A13" s="30" t="s">
        <v>19</v>
      </c>
      <c r="E13" s="178"/>
      <c r="F13" s="178"/>
      <c r="G13" s="178" t="s">
        <v>51</v>
      </c>
      <c r="H13" s="178"/>
      <c r="I13" s="178" t="s">
        <v>52</v>
      </c>
    </row>
    <row r="14" spans="1:11" ht="15" customHeight="1" x14ac:dyDescent="0.25">
      <c r="E14" s="179" t="s">
        <v>124</v>
      </c>
      <c r="F14" s="178"/>
      <c r="G14" s="179" t="s">
        <v>124</v>
      </c>
      <c r="H14" s="178"/>
      <c r="I14" s="179" t="s">
        <v>124</v>
      </c>
    </row>
    <row r="15" spans="1:11" ht="15" customHeight="1" x14ac:dyDescent="0.25">
      <c r="E15" s="179">
        <f>E6</f>
        <v>2021</v>
      </c>
      <c r="G15" s="179">
        <f>G6</f>
        <v>2021</v>
      </c>
      <c r="I15" s="179">
        <f>I6</f>
        <v>2020</v>
      </c>
    </row>
    <row r="16" spans="1:11" ht="15" customHeight="1" x14ac:dyDescent="0.25">
      <c r="A16" s="24" t="s">
        <v>56</v>
      </c>
      <c r="E16" s="31">
        <f>'4LASTEN'!E38</f>
        <v>0</v>
      </c>
      <c r="G16" s="31">
        <f>'4LASTEN'!G38</f>
        <v>0</v>
      </c>
      <c r="I16" s="31">
        <f>'4LASTEN'!I38</f>
        <v>0</v>
      </c>
    </row>
    <row r="17" spans="1:15" ht="15" customHeight="1" x14ac:dyDescent="0.25">
      <c r="A17" s="1" t="s">
        <v>57</v>
      </c>
      <c r="E17" s="32">
        <f>'4LASTEN'!E45</f>
        <v>0</v>
      </c>
      <c r="G17" s="32">
        <f>'4LASTEN'!G45</f>
        <v>0</v>
      </c>
      <c r="I17" s="32">
        <f>'4LASTEN'!I45</f>
        <v>0</v>
      </c>
    </row>
    <row r="18" spans="1:15" ht="15" customHeight="1" thickBot="1" x14ac:dyDescent="0.3">
      <c r="A18" s="1" t="s">
        <v>58</v>
      </c>
      <c r="E18" s="63">
        <f>IF(E7+E8&lt;E16+E17,0,E7+E8-E16-E17)</f>
        <v>0</v>
      </c>
      <c r="G18" s="63">
        <f>IF(G7+G8&lt;G16+G17,0,G7+G8-G16-G17)</f>
        <v>0</v>
      </c>
      <c r="I18" s="63">
        <f>IF(I7+I8&lt;I16+I17,0,I7+I8-I16-I17)</f>
        <v>0</v>
      </c>
    </row>
    <row r="19" spans="1:15" ht="15" customHeight="1" thickBot="1" x14ac:dyDescent="0.3">
      <c r="D19" s="22" t="s">
        <v>42</v>
      </c>
      <c r="E19" s="33">
        <f>SUM(E16:E18)</f>
        <v>0</v>
      </c>
      <c r="G19" s="33">
        <f>SUM(G16:G18)</f>
        <v>0</v>
      </c>
      <c r="I19" s="33">
        <f>SUM(I16:I18)</f>
        <v>0</v>
      </c>
    </row>
    <row r="20" spans="1:15" ht="15" customHeight="1" x14ac:dyDescent="0.25"/>
    <row r="21" spans="1:15" ht="15" customHeight="1" x14ac:dyDescent="0.25"/>
    <row r="22" spans="1:15" ht="15" customHeight="1" x14ac:dyDescent="0.3">
      <c r="A22" s="30" t="s">
        <v>35</v>
      </c>
      <c r="B22" s="34"/>
      <c r="D22" s="35"/>
      <c r="G22" s="30" t="s">
        <v>36</v>
      </c>
      <c r="H22" s="30"/>
      <c r="J22" s="15"/>
      <c r="N22" s="15"/>
      <c r="O22" s="15"/>
    </row>
    <row r="23" spans="1:15" ht="15" customHeight="1" x14ac:dyDescent="0.3">
      <c r="A23" s="30"/>
      <c r="B23" s="34"/>
      <c r="D23" s="69" t="str">
        <f>CONCATENATE("31 dec ",'1VOORBLAD'!G5)</f>
        <v>31 dec 2021</v>
      </c>
      <c r="E23" s="69" t="str">
        <f>CONCATENATE("31 dec ",'1VOORBLAD'!G5-1)</f>
        <v>31 dec 2020</v>
      </c>
      <c r="G23" s="30"/>
      <c r="H23" s="30"/>
      <c r="I23" s="69" t="str">
        <f>CONCATENATE("31 dec ",'1VOORBLAD'!G5)</f>
        <v>31 dec 2021</v>
      </c>
      <c r="J23" s="69" t="str">
        <f>CONCATENATE("31 dec ",'1VOORBLAD'!G5-1)</f>
        <v>31 dec 2020</v>
      </c>
      <c r="N23" s="149"/>
      <c r="O23" s="15"/>
    </row>
    <row r="24" spans="1:15" ht="15" customHeight="1" x14ac:dyDescent="0.25">
      <c r="D24" s="179" t="s">
        <v>124</v>
      </c>
      <c r="E24" s="81" t="s">
        <v>340</v>
      </c>
      <c r="G24" s="36"/>
      <c r="H24" s="36"/>
      <c r="I24" s="179" t="s">
        <v>124</v>
      </c>
      <c r="J24" s="81" t="s">
        <v>340</v>
      </c>
      <c r="N24" s="147"/>
      <c r="O24" s="15"/>
    </row>
    <row r="25" spans="1:15" ht="15" customHeight="1" x14ac:dyDescent="0.25">
      <c r="A25" s="164"/>
      <c r="B25" s="15"/>
      <c r="C25" s="15"/>
      <c r="D25" s="74"/>
      <c r="E25" s="74"/>
      <c r="F25" s="15"/>
      <c r="G25" s="165"/>
      <c r="H25" s="15"/>
      <c r="I25" s="66"/>
      <c r="J25" s="167"/>
      <c r="K25" s="15"/>
      <c r="N25" s="74"/>
      <c r="O25" s="15"/>
    </row>
    <row r="26" spans="1:15" ht="15" customHeight="1" x14ac:dyDescent="0.25">
      <c r="A26" s="81" t="s">
        <v>267</v>
      </c>
      <c r="D26" s="32">
        <f>'5Toelichting1'!J11+'5Toelichting1'!J21</f>
        <v>0</v>
      </c>
      <c r="E26" s="32">
        <f>'5Toelichting1'!I11+'5Toelichting1'!I21</f>
        <v>0</v>
      </c>
      <c r="F26" s="15"/>
      <c r="G26" s="131" t="s">
        <v>268</v>
      </c>
      <c r="H26" s="132"/>
      <c r="I26" s="168">
        <f>D32-I28-I30</f>
        <v>0</v>
      </c>
      <c r="J26" s="168">
        <f>J38</f>
        <v>0</v>
      </c>
      <c r="K26" s="15"/>
      <c r="N26" s="74"/>
      <c r="O26" s="15"/>
    </row>
    <row r="27" spans="1:15" ht="15" customHeight="1" x14ac:dyDescent="0.25">
      <c r="A27" s="1" t="s">
        <v>37</v>
      </c>
      <c r="D27" s="2">
        <f>'5Toelichting1'!J32</f>
        <v>0</v>
      </c>
      <c r="E27" s="32">
        <f>'5Toelichting1'!I32</f>
        <v>0</v>
      </c>
      <c r="F27" s="15"/>
      <c r="G27" s="166"/>
      <c r="H27" s="123"/>
      <c r="I27" s="66"/>
      <c r="J27" s="167"/>
      <c r="K27" s="15"/>
      <c r="N27" s="74"/>
      <c r="O27" s="15"/>
    </row>
    <row r="28" spans="1:15" ht="15" customHeight="1" x14ac:dyDescent="0.25">
      <c r="A28" s="1" t="s">
        <v>38</v>
      </c>
      <c r="D28" s="2">
        <f>'5Toelichting1'!J42</f>
        <v>0</v>
      </c>
      <c r="E28" s="32">
        <f>'5Toelichting1'!E42</f>
        <v>0</v>
      </c>
      <c r="F28" s="15"/>
      <c r="G28" s="131" t="s">
        <v>269</v>
      </c>
      <c r="I28" s="32">
        <f>'6Toelichting2'!I30+'6Toelichting2'!I38</f>
        <v>0</v>
      </c>
      <c r="J28" s="32">
        <f>'6Toelichting2'!F30+'6Toelichting2'!F38</f>
        <v>0</v>
      </c>
      <c r="K28" s="14"/>
      <c r="N28" s="150"/>
      <c r="O28" s="15"/>
    </row>
    <row r="29" spans="1:15" ht="15" customHeight="1" x14ac:dyDescent="0.25">
      <c r="A29" s="1" t="s">
        <v>39</v>
      </c>
      <c r="D29" s="2">
        <f>'5Toelichting1'!J54</f>
        <v>0</v>
      </c>
      <c r="E29" s="32">
        <f>'5Toelichting1'!E54</f>
        <v>0</v>
      </c>
      <c r="F29" s="15"/>
      <c r="J29" s="15"/>
      <c r="K29" s="15"/>
      <c r="L29" s="15"/>
      <c r="N29" s="74"/>
      <c r="O29" s="15"/>
    </row>
    <row r="30" spans="1:15" ht="15" customHeight="1" x14ac:dyDescent="0.25">
      <c r="A30" s="1" t="s">
        <v>40</v>
      </c>
      <c r="D30" s="2">
        <f>'6Toelichting2'!I12</f>
        <v>0</v>
      </c>
      <c r="E30" s="32">
        <f>'6Toelichting2'!H12</f>
        <v>0</v>
      </c>
      <c r="F30" s="15"/>
      <c r="G30" s="36" t="s">
        <v>43</v>
      </c>
      <c r="I30" s="32">
        <f>'6Toelichting2'!I48</f>
        <v>0</v>
      </c>
      <c r="J30" s="32">
        <f>'6Toelichting2'!H48</f>
        <v>0</v>
      </c>
      <c r="K30" s="15"/>
      <c r="N30" s="74"/>
      <c r="O30" s="15"/>
    </row>
    <row r="31" spans="1:15" ht="15" customHeight="1" thickBot="1" x14ac:dyDescent="0.3">
      <c r="A31" s="1" t="s">
        <v>41</v>
      </c>
      <c r="D31" s="3">
        <f>'6Toelichting2'!I21</f>
        <v>0</v>
      </c>
      <c r="E31" s="68">
        <f>'6Toelichting2'!H21</f>
        <v>0</v>
      </c>
      <c r="F31" s="15"/>
      <c r="I31" s="169"/>
      <c r="J31" s="169"/>
      <c r="K31" s="15"/>
      <c r="L31" s="15"/>
      <c r="N31" s="74"/>
      <c r="O31" s="15"/>
    </row>
    <row r="32" spans="1:15" s="39" customFormat="1" ht="15" customHeight="1" thickBot="1" x14ac:dyDescent="0.3">
      <c r="B32" s="133" t="s">
        <v>42</v>
      </c>
      <c r="D32" s="134">
        <f>SUM(D25:D31)</f>
        <v>0</v>
      </c>
      <c r="E32" s="135">
        <f>SUM(E25:E31)</f>
        <v>0</v>
      </c>
      <c r="F32" s="58"/>
      <c r="H32" s="133" t="s">
        <v>42</v>
      </c>
      <c r="I32" s="134">
        <f>SUM(I26:I30)</f>
        <v>0</v>
      </c>
      <c r="J32" s="134">
        <f>SUM(J26:J30)</f>
        <v>0</v>
      </c>
      <c r="K32" s="136"/>
      <c r="N32" s="151"/>
      <c r="O32" s="58"/>
    </row>
    <row r="33" spans="1:16" ht="15" customHeight="1" thickTop="1" x14ac:dyDescent="0.25">
      <c r="N33" s="15"/>
      <c r="O33" s="15"/>
    </row>
    <row r="34" spans="1:16" ht="15" customHeight="1" x14ac:dyDescent="0.25">
      <c r="G34" s="294" t="str">
        <f>IF(H46="Balans onverklaarde EV Mutaties!", "Balans onverklaarde EV Mutaties!","")</f>
        <v/>
      </c>
      <c r="H34" s="294"/>
      <c r="I34" s="294"/>
      <c r="N34" s="15"/>
      <c r="O34" s="15"/>
    </row>
    <row r="35" spans="1:16" ht="15" customHeight="1" x14ac:dyDescent="0.25">
      <c r="A35" s="39"/>
      <c r="N35" s="15"/>
      <c r="O35" s="15"/>
    </row>
    <row r="36" spans="1:16" ht="15" customHeight="1" x14ac:dyDescent="0.3">
      <c r="A36" s="30" t="s">
        <v>235</v>
      </c>
    </row>
    <row r="37" spans="1:16" ht="15" customHeight="1" x14ac:dyDescent="0.25">
      <c r="A37" s="1" t="s">
        <v>236</v>
      </c>
      <c r="J37" s="180" t="s">
        <v>90</v>
      </c>
    </row>
    <row r="38" spans="1:16" ht="15" customHeight="1" x14ac:dyDescent="0.25">
      <c r="A38" s="24" t="s">
        <v>119</v>
      </c>
      <c r="D38" s="36">
        <f>+'1VOORBLAD'!G5</f>
        <v>2021</v>
      </c>
      <c r="I38" s="22"/>
      <c r="J38" s="105"/>
    </row>
    <row r="39" spans="1:16" ht="15" customHeight="1" x14ac:dyDescent="0.25">
      <c r="G39" s="178" t="s">
        <v>259</v>
      </c>
    </row>
    <row r="40" spans="1:16" ht="15" customHeight="1" x14ac:dyDescent="0.25">
      <c r="A40" s="1" t="s">
        <v>45</v>
      </c>
      <c r="G40" s="180" t="s">
        <v>90</v>
      </c>
    </row>
    <row r="41" spans="1:16" ht="15" customHeight="1" x14ac:dyDescent="0.25">
      <c r="A41" s="40" t="s">
        <v>85</v>
      </c>
      <c r="B41" s="81" t="s">
        <v>262</v>
      </c>
      <c r="G41" s="5"/>
    </row>
    <row r="42" spans="1:16" ht="15" customHeight="1" x14ac:dyDescent="0.25">
      <c r="A42" s="40" t="s">
        <v>85</v>
      </c>
      <c r="B42" s="1" t="s">
        <v>86</v>
      </c>
      <c r="G42" s="105"/>
    </row>
    <row r="43" spans="1:16" ht="15" customHeight="1" x14ac:dyDescent="0.25">
      <c r="A43" s="41" t="s">
        <v>48</v>
      </c>
      <c r="B43" s="302"/>
      <c r="C43" s="303"/>
      <c r="D43" s="303"/>
      <c r="E43" s="304"/>
      <c r="G43" s="5"/>
    </row>
    <row r="44" spans="1:16" ht="15" customHeight="1" x14ac:dyDescent="0.25">
      <c r="B44" s="302"/>
      <c r="C44" s="305"/>
      <c r="D44" s="305"/>
      <c r="E44" s="306"/>
      <c r="G44" s="5"/>
    </row>
    <row r="45" spans="1:16" ht="15" customHeight="1" x14ac:dyDescent="0.25">
      <c r="A45" s="41"/>
      <c r="B45" s="252" t="s">
        <v>297</v>
      </c>
      <c r="C45" s="4"/>
      <c r="D45" s="4"/>
      <c r="E45" s="253"/>
      <c r="G45" s="5"/>
    </row>
    <row r="46" spans="1:16" ht="15" customHeight="1" thickBot="1" x14ac:dyDescent="0.3">
      <c r="A46" s="42"/>
      <c r="B46" s="254" t="s">
        <v>303</v>
      </c>
      <c r="C46" s="255"/>
      <c r="D46" s="255"/>
      <c r="E46" s="256"/>
      <c r="F46" s="239"/>
      <c r="G46" s="216">
        <f>I26-J38-G45-G44-G43-G42-G41-J50</f>
        <v>0</v>
      </c>
      <c r="H46" s="298" t="str">
        <f>IF($G$46&lt;-1,"Balans onverklaarde EV mutaties!",IF($G$46&gt;1,"Balans onverklaarde EV mutaties!", ""))</f>
        <v/>
      </c>
      <c r="I46" s="299"/>
      <c r="J46" s="299"/>
      <c r="N46" s="300"/>
      <c r="O46" s="301"/>
      <c r="P46" s="301"/>
    </row>
    <row r="47" spans="1:16" ht="15" customHeight="1" thickBot="1" x14ac:dyDescent="0.3">
      <c r="A47" s="81" t="s">
        <v>263</v>
      </c>
      <c r="B47" s="15"/>
      <c r="C47" s="15"/>
      <c r="D47" s="15"/>
      <c r="E47" s="15"/>
      <c r="G47" s="33">
        <f>SUM(G41:G46)</f>
        <v>0</v>
      </c>
    </row>
    <row r="48" spans="1:16" ht="15" customHeight="1" thickBot="1" x14ac:dyDescent="0.3">
      <c r="I48" s="22" t="s">
        <v>49</v>
      </c>
      <c r="J48" s="43">
        <f>G47</f>
        <v>0</v>
      </c>
    </row>
    <row r="49" spans="1:15" ht="15" customHeight="1" x14ac:dyDescent="0.25">
      <c r="J49" s="44">
        <f>J38+J48</f>
        <v>0</v>
      </c>
    </row>
    <row r="50" spans="1:15" ht="15" customHeight="1" thickBot="1" x14ac:dyDescent="0.3">
      <c r="A50" s="1" t="s">
        <v>50</v>
      </c>
      <c r="J50" s="43">
        <f>E18-E9</f>
        <v>0</v>
      </c>
      <c r="L50" s="106"/>
    </row>
    <row r="51" spans="1:15" ht="15" customHeight="1" thickBot="1" x14ac:dyDescent="0.35">
      <c r="A51" s="137" t="str">
        <f>CONCATENATE("Vermogen 31 december ",'1VOORBLAD'!G5)</f>
        <v>Vermogen 31 december 2021</v>
      </c>
      <c r="G51" s="152"/>
      <c r="I51" s="22" t="s">
        <v>44</v>
      </c>
      <c r="J51" s="45">
        <f>SUM(J49:J50)</f>
        <v>0</v>
      </c>
      <c r="K51" s="39"/>
      <c r="O51" s="137"/>
    </row>
    <row r="52" spans="1:15" ht="15" customHeight="1" thickTop="1" thickBot="1" x14ac:dyDescent="0.3">
      <c r="G52" s="137"/>
    </row>
    <row r="53" spans="1:15" ht="15" customHeight="1" x14ac:dyDescent="0.25">
      <c r="B53" s="54" t="s">
        <v>109</v>
      </c>
      <c r="C53" s="55"/>
      <c r="D53" s="55"/>
      <c r="E53" s="55"/>
      <c r="F53" s="55"/>
      <c r="G53" s="55"/>
      <c r="H53" s="55"/>
      <c r="I53" s="55"/>
      <c r="J53" s="56"/>
    </row>
    <row r="54" spans="1:15" ht="15" customHeight="1" x14ac:dyDescent="0.25">
      <c r="B54" s="295"/>
      <c r="C54" s="296"/>
      <c r="D54" s="296"/>
      <c r="E54" s="296"/>
      <c r="F54" s="296"/>
      <c r="G54" s="296"/>
      <c r="H54" s="296"/>
      <c r="I54" s="296"/>
      <c r="J54" s="297"/>
    </row>
    <row r="55" spans="1:15" ht="15" customHeight="1" x14ac:dyDescent="0.25">
      <c r="B55" s="295"/>
      <c r="C55" s="296"/>
      <c r="D55" s="296"/>
      <c r="E55" s="296"/>
      <c r="F55" s="296"/>
      <c r="G55" s="296"/>
      <c r="H55" s="296"/>
      <c r="I55" s="296"/>
      <c r="J55" s="297"/>
    </row>
    <row r="56" spans="1:15" ht="15" customHeight="1" x14ac:dyDescent="0.25">
      <c r="B56" s="295"/>
      <c r="C56" s="296"/>
      <c r="D56" s="296"/>
      <c r="E56" s="296"/>
      <c r="F56" s="296"/>
      <c r="G56" s="296"/>
      <c r="H56" s="296"/>
      <c r="I56" s="296"/>
      <c r="J56" s="297"/>
    </row>
    <row r="57" spans="1:15" ht="15" customHeight="1" x14ac:dyDescent="0.25">
      <c r="B57" s="175"/>
      <c r="C57" s="174"/>
      <c r="D57" s="174"/>
      <c r="E57" s="174"/>
      <c r="F57" s="174"/>
      <c r="G57" s="174"/>
      <c r="H57" s="174"/>
      <c r="I57" s="174"/>
      <c r="J57" s="181"/>
    </row>
    <row r="58" spans="1:15" ht="15" customHeight="1" thickBot="1" x14ac:dyDescent="0.3">
      <c r="B58" s="89"/>
      <c r="C58" s="182"/>
      <c r="D58" s="182"/>
      <c r="E58" s="182"/>
      <c r="F58" s="182"/>
      <c r="G58" s="182"/>
      <c r="H58" s="182"/>
      <c r="I58" s="182"/>
      <c r="J58" s="183"/>
    </row>
  </sheetData>
  <sheetProtection selectLockedCells="1"/>
  <mergeCells count="8">
    <mergeCell ref="G34:I34"/>
    <mergeCell ref="B56:J56"/>
    <mergeCell ref="H46:J46"/>
    <mergeCell ref="N46:P46"/>
    <mergeCell ref="B54:J54"/>
    <mergeCell ref="B55:J55"/>
    <mergeCell ref="B43:E43"/>
    <mergeCell ref="B44:E44"/>
  </mergeCells>
  <phoneticPr fontId="0" type="noConversion"/>
  <conditionalFormatting sqref="N46:P46">
    <cfRule type="cellIs" dxfId="4" priority="5" operator="equal">
      <formula>"Balans onverklaarde EV mutaties!!!"</formula>
    </cfRule>
  </conditionalFormatting>
  <conditionalFormatting sqref="H46:J46">
    <cfRule type="cellIs" dxfId="3" priority="4" operator="equal">
      <formula>"Balans onverklaarde EV mutaties!"</formula>
    </cfRule>
  </conditionalFormatting>
  <conditionalFormatting sqref="H47">
    <cfRule type="cellIs" dxfId="2" priority="3" operator="equal">
      <formula>"Balans onverklaarde EV mutaties!"</formula>
    </cfRule>
  </conditionalFormatting>
  <conditionalFormatting sqref="G34">
    <cfRule type="cellIs" dxfId="1" priority="2" operator="equal">
      <formula>"Balans onverklaarde EV mutaties!"</formula>
    </cfRule>
  </conditionalFormatting>
  <conditionalFormatting sqref="G46">
    <cfRule type="cellIs" dxfId="0" priority="1" operator="notBetween">
      <formula>-5</formula>
      <formula>5</formula>
    </cfRule>
  </conditionalFormatting>
  <dataValidations count="2">
    <dataValidation type="whole" operator="greaterThan" allowBlank="1" showInputMessage="1" showErrorMessage="1" sqref="J38" xr:uid="{957B4757-6A53-43F0-ABAF-811745238B9D}">
      <formula1>0</formula1>
    </dataValidation>
    <dataValidation type="whole" operator="notEqual" allowBlank="1" showInputMessage="1" showErrorMessage="1" sqref="G41:G45" xr:uid="{C8F911FC-F84B-4AE9-A881-D1DC46A000AA}">
      <formula1>0</formula1>
    </dataValidation>
  </dataValidations>
  <pageMargins left="0.78740157480314965" right="0" top="0.39370078740157483" bottom="0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3">
    <pageSetUpPr fitToPage="1"/>
  </sheetPr>
  <dimension ref="A1:M47"/>
  <sheetViews>
    <sheetView zoomScaleNormal="100" workbookViewId="0">
      <selection activeCell="D8" sqref="D8:E8"/>
    </sheetView>
  </sheetViews>
  <sheetFormatPr defaultColWidth="9.109375" defaultRowHeight="13.2" x14ac:dyDescent="0.25"/>
  <cols>
    <col min="1" max="1" width="5.5546875" style="1" customWidth="1"/>
    <col min="2" max="2" width="9.109375" style="1"/>
    <col min="3" max="3" width="20" style="1" customWidth="1"/>
    <col min="4" max="5" width="9.109375" style="1"/>
    <col min="6" max="6" width="8.33203125" style="1" customWidth="1"/>
    <col min="7" max="7" width="9.88671875" style="1" customWidth="1"/>
    <col min="8" max="16384" width="9.109375" style="1"/>
  </cols>
  <sheetData>
    <row r="1" spans="1:13" ht="15" customHeight="1" x14ac:dyDescent="0.3">
      <c r="A1" s="28">
        <v>3</v>
      </c>
      <c r="B1" s="1">
        <f>'1VOORBLAD'!G6</f>
        <v>0</v>
      </c>
      <c r="H1" s="15"/>
      <c r="I1" s="29" t="s">
        <v>7</v>
      </c>
    </row>
    <row r="2" spans="1:13" ht="15" customHeight="1" x14ac:dyDescent="0.3">
      <c r="A2" s="28"/>
      <c r="B2" s="1">
        <f>'1VOORBLAD'!G8</f>
        <v>0</v>
      </c>
      <c r="H2" s="15"/>
      <c r="I2" s="29"/>
    </row>
    <row r="3" spans="1:13" ht="15" customHeight="1" x14ac:dyDescent="0.3">
      <c r="A3" s="30" t="s">
        <v>28</v>
      </c>
      <c r="B3" s="34" t="s">
        <v>29</v>
      </c>
      <c r="C3" s="35"/>
      <c r="H3" s="15"/>
      <c r="I3" s="29"/>
    </row>
    <row r="4" spans="1:13" ht="15" customHeight="1" x14ac:dyDescent="0.3">
      <c r="A4" s="34"/>
    </row>
    <row r="5" spans="1:13" ht="15" customHeight="1" x14ac:dyDescent="0.25">
      <c r="D5" s="326" t="s">
        <v>124</v>
      </c>
      <c r="E5" s="326"/>
      <c r="F5" s="327" t="s">
        <v>125</v>
      </c>
      <c r="G5" s="326"/>
      <c r="H5" s="328" t="s">
        <v>341</v>
      </c>
      <c r="I5" s="326"/>
    </row>
    <row r="6" spans="1:13" ht="15" customHeight="1" x14ac:dyDescent="0.25">
      <c r="D6" s="330">
        <f>'1VOORBLAD'!$G$5</f>
        <v>2021</v>
      </c>
      <c r="E6" s="330"/>
      <c r="F6" s="330">
        <f>'1VOORBLAD'!$G$5</f>
        <v>2021</v>
      </c>
      <c r="G6" s="330"/>
      <c r="H6" s="330">
        <f>'1VOORBLAD'!$G$5-1</f>
        <v>2020</v>
      </c>
      <c r="I6" s="330"/>
    </row>
    <row r="7" spans="1:13" ht="15" customHeight="1" x14ac:dyDescent="0.25">
      <c r="A7" s="1" t="s">
        <v>8</v>
      </c>
      <c r="B7" s="1" t="s">
        <v>9</v>
      </c>
      <c r="D7" s="329"/>
      <c r="E7" s="329"/>
      <c r="F7" s="329"/>
      <c r="G7" s="329"/>
      <c r="H7" s="329"/>
      <c r="I7" s="329"/>
    </row>
    <row r="8" spans="1:13" ht="15" customHeight="1" x14ac:dyDescent="0.25">
      <c r="B8" s="1" t="s">
        <v>10</v>
      </c>
      <c r="D8" s="313"/>
      <c r="E8" s="313"/>
      <c r="F8" s="313"/>
      <c r="G8" s="313"/>
      <c r="H8" s="313"/>
      <c r="I8" s="313"/>
      <c r="L8" s="184"/>
      <c r="M8" s="184"/>
    </row>
    <row r="9" spans="1:13" ht="15" customHeight="1" x14ac:dyDescent="0.25">
      <c r="B9" s="1" t="s">
        <v>11</v>
      </c>
      <c r="D9" s="311"/>
      <c r="E9" s="312"/>
      <c r="F9" s="311"/>
      <c r="G9" s="312"/>
      <c r="H9" s="313"/>
      <c r="I9" s="313"/>
    </row>
    <row r="10" spans="1:13" ht="15" customHeight="1" x14ac:dyDescent="0.25">
      <c r="B10" s="1" t="s">
        <v>12</v>
      </c>
      <c r="D10" s="311"/>
      <c r="E10" s="312"/>
      <c r="F10" s="311"/>
      <c r="G10" s="312"/>
      <c r="H10" s="313"/>
      <c r="I10" s="313"/>
    </row>
    <row r="11" spans="1:13" ht="15" customHeight="1" x14ac:dyDescent="0.25">
      <c r="B11" s="1" t="s">
        <v>31</v>
      </c>
      <c r="C11" s="124"/>
      <c r="D11" s="324"/>
      <c r="E11" s="325"/>
      <c r="F11" s="324"/>
      <c r="G11" s="325"/>
      <c r="H11" s="324"/>
      <c r="I11" s="325"/>
    </row>
    <row r="12" spans="1:13" ht="15" customHeight="1" x14ac:dyDescent="0.25">
      <c r="B12" s="302"/>
      <c r="C12" s="262"/>
      <c r="D12" s="308"/>
      <c r="E12" s="309"/>
      <c r="F12" s="311"/>
      <c r="G12" s="312"/>
      <c r="H12" s="313"/>
      <c r="I12" s="313"/>
    </row>
    <row r="13" spans="1:13" ht="15" customHeight="1" x14ac:dyDescent="0.25">
      <c r="B13" s="310"/>
      <c r="C13" s="307"/>
      <c r="D13" s="308"/>
      <c r="E13" s="309"/>
      <c r="F13" s="311"/>
      <c r="G13" s="312"/>
      <c r="H13" s="313"/>
      <c r="I13" s="313"/>
    </row>
    <row r="14" spans="1:13" ht="15" customHeight="1" x14ac:dyDescent="0.25">
      <c r="B14" s="310"/>
      <c r="C14" s="307"/>
      <c r="D14" s="308"/>
      <c r="E14" s="309"/>
      <c r="F14" s="311"/>
      <c r="G14" s="312"/>
      <c r="H14" s="313"/>
      <c r="I14" s="313"/>
    </row>
    <row r="15" spans="1:13" ht="15" customHeight="1" thickBot="1" x14ac:dyDescent="0.3">
      <c r="B15" s="302"/>
      <c r="C15" s="262"/>
      <c r="D15" s="314"/>
      <c r="E15" s="315"/>
      <c r="F15" s="314"/>
      <c r="G15" s="315"/>
      <c r="H15" s="313"/>
      <c r="I15" s="313"/>
    </row>
    <row r="16" spans="1:13" s="39" customFormat="1" ht="15" customHeight="1" thickBot="1" x14ac:dyDescent="0.3">
      <c r="B16" s="190" t="s">
        <v>298</v>
      </c>
      <c r="D16" s="316">
        <f>SUM(D8:E15)</f>
        <v>0</v>
      </c>
      <c r="E16" s="317"/>
      <c r="F16" s="316">
        <f>SUM(F8:G15)</f>
        <v>0</v>
      </c>
      <c r="G16" s="317"/>
      <c r="H16" s="316">
        <f>SUM(H8:I15)</f>
        <v>0</v>
      </c>
      <c r="I16" s="317"/>
    </row>
    <row r="17" spans="1:9" ht="15" customHeight="1" x14ac:dyDescent="0.25">
      <c r="D17" s="15"/>
      <c r="E17" s="15"/>
      <c r="F17" s="15"/>
      <c r="G17" s="15"/>
      <c r="H17" s="15"/>
      <c r="I17" s="15"/>
    </row>
    <row r="18" spans="1:9" ht="15" customHeight="1" x14ac:dyDescent="0.25">
      <c r="A18" s="1" t="s">
        <v>13</v>
      </c>
      <c r="B18" s="1" t="s">
        <v>14</v>
      </c>
      <c r="D18" s="15"/>
      <c r="E18" s="15"/>
      <c r="F18" s="15"/>
      <c r="G18" s="15"/>
      <c r="H18" s="15"/>
      <c r="I18" s="15"/>
    </row>
    <row r="19" spans="1:9" ht="15" customHeight="1" x14ac:dyDescent="0.25">
      <c r="B19" s="1" t="s">
        <v>15</v>
      </c>
      <c r="D19" s="311"/>
      <c r="E19" s="312"/>
      <c r="F19" s="311"/>
      <c r="G19" s="312"/>
      <c r="H19" s="311"/>
      <c r="I19" s="312"/>
    </row>
    <row r="20" spans="1:9" ht="15" customHeight="1" x14ac:dyDescent="0.25">
      <c r="B20" s="81" t="s">
        <v>229</v>
      </c>
      <c r="D20" s="308"/>
      <c r="E20" s="309"/>
      <c r="F20" s="308"/>
      <c r="G20" s="309"/>
      <c r="H20" s="308"/>
      <c r="I20" s="309"/>
    </row>
    <row r="21" spans="1:9" ht="15" customHeight="1" x14ac:dyDescent="0.25">
      <c r="B21" s="1" t="s">
        <v>16</v>
      </c>
      <c r="D21" s="308"/>
      <c r="E21" s="309"/>
      <c r="F21" s="308"/>
      <c r="G21" s="309"/>
      <c r="H21" s="308"/>
      <c r="I21" s="309"/>
    </row>
    <row r="22" spans="1:9" ht="15" customHeight="1" x14ac:dyDescent="0.25">
      <c r="B22" s="1" t="s">
        <v>17</v>
      </c>
      <c r="D22" s="308"/>
      <c r="E22" s="309"/>
      <c r="F22" s="308"/>
      <c r="G22" s="309"/>
      <c r="H22" s="308"/>
      <c r="I22" s="309"/>
    </row>
    <row r="23" spans="1:9" ht="15" customHeight="1" thickBot="1" x14ac:dyDescent="0.3">
      <c r="B23" s="24" t="s">
        <v>18</v>
      </c>
      <c r="D23" s="314"/>
      <c r="E23" s="315"/>
      <c r="F23" s="314"/>
      <c r="G23" s="315"/>
      <c r="H23" s="314"/>
      <c r="I23" s="315"/>
    </row>
    <row r="24" spans="1:9" ht="15" customHeight="1" thickBot="1" x14ac:dyDescent="0.3">
      <c r="B24" s="190" t="s">
        <v>300</v>
      </c>
      <c r="C24" s="53"/>
      <c r="D24" s="331">
        <f>SUM(D19:E23)</f>
        <v>0</v>
      </c>
      <c r="E24" s="332"/>
      <c r="F24" s="331">
        <f>SUM(F19:G23)</f>
        <v>0</v>
      </c>
      <c r="G24" s="332"/>
      <c r="H24" s="331">
        <f>SUM(H19:I23)</f>
        <v>0</v>
      </c>
      <c r="I24" s="332"/>
    </row>
    <row r="25" spans="1:9" ht="15" customHeight="1" x14ac:dyDescent="0.25">
      <c r="C25" s="15"/>
      <c r="D25" s="333"/>
      <c r="E25" s="333"/>
      <c r="F25" s="333"/>
      <c r="G25" s="333"/>
      <c r="H25" s="333"/>
      <c r="I25" s="333"/>
    </row>
    <row r="26" spans="1:9" ht="15" customHeight="1" thickBot="1" x14ac:dyDescent="0.3">
      <c r="C26" s="15"/>
      <c r="D26" s="191"/>
      <c r="E26" s="191"/>
      <c r="F26" s="191"/>
      <c r="G26" s="191"/>
      <c r="H26" s="191"/>
      <c r="I26" s="191"/>
    </row>
    <row r="27" spans="1:9" ht="15" customHeight="1" thickBot="1" x14ac:dyDescent="0.3">
      <c r="B27" s="190" t="s">
        <v>299</v>
      </c>
      <c r="C27" s="18"/>
      <c r="D27" s="334">
        <f>D16+D24</f>
        <v>0</v>
      </c>
      <c r="E27" s="334"/>
      <c r="F27" s="334">
        <f>F16+F24</f>
        <v>0</v>
      </c>
      <c r="G27" s="334"/>
      <c r="H27" s="334">
        <f>H16+H24</f>
        <v>0</v>
      </c>
      <c r="I27" s="334"/>
    </row>
    <row r="28" spans="1:9" ht="15" customHeight="1" x14ac:dyDescent="0.25">
      <c r="F28" s="1" t="s">
        <v>95</v>
      </c>
    </row>
    <row r="29" spans="1:9" ht="15" customHeight="1" x14ac:dyDescent="0.25"/>
    <row r="30" spans="1:9" ht="15" customHeight="1" x14ac:dyDescent="0.3">
      <c r="A30" s="30" t="s">
        <v>32</v>
      </c>
      <c r="B30" s="34" t="s">
        <v>34</v>
      </c>
      <c r="D30" s="35"/>
    </row>
    <row r="31" spans="1:9" ht="15" customHeight="1" x14ac:dyDescent="0.25"/>
    <row r="32" spans="1:9" ht="15" customHeight="1" x14ac:dyDescent="0.25">
      <c r="B32" s="318"/>
      <c r="C32" s="262"/>
      <c r="D32" s="311"/>
      <c r="E32" s="312"/>
      <c r="F32" s="311"/>
      <c r="G32" s="312"/>
      <c r="H32" s="311"/>
      <c r="I32" s="312"/>
    </row>
    <row r="33" spans="2:9" ht="15" customHeight="1" x14ac:dyDescent="0.25">
      <c r="B33" s="274"/>
      <c r="C33" s="307"/>
      <c r="D33" s="308"/>
      <c r="E33" s="309"/>
      <c r="F33" s="308"/>
      <c r="G33" s="309"/>
      <c r="H33" s="308"/>
      <c r="I33" s="309"/>
    </row>
    <row r="34" spans="2:9" ht="15" customHeight="1" thickBot="1" x14ac:dyDescent="0.3">
      <c r="B34" s="318"/>
      <c r="C34" s="262"/>
      <c r="D34" s="314"/>
      <c r="E34" s="315"/>
      <c r="F34" s="314"/>
      <c r="G34" s="315"/>
      <c r="H34" s="314"/>
      <c r="I34" s="315"/>
    </row>
    <row r="35" spans="2:9" ht="15" customHeight="1" thickBot="1" x14ac:dyDescent="0.3">
      <c r="B35" s="190" t="s">
        <v>301</v>
      </c>
      <c r="C35" s="22"/>
      <c r="D35" s="322">
        <f>SUM(D32+D34)</f>
        <v>0</v>
      </c>
      <c r="E35" s="323"/>
      <c r="F35" s="322">
        <f>SUM(F32+F34)</f>
        <v>0</v>
      </c>
      <c r="G35" s="323"/>
      <c r="H35" s="322">
        <f>SUM(H32+H34)</f>
        <v>0</v>
      </c>
      <c r="I35" s="323"/>
    </row>
    <row r="36" spans="2:9" ht="15" customHeight="1" x14ac:dyDescent="0.25"/>
    <row r="37" spans="2:9" ht="15" customHeight="1" thickBot="1" x14ac:dyDescent="0.3">
      <c r="B37" s="190" t="s">
        <v>302</v>
      </c>
      <c r="D37" s="320">
        <f>D27+D35</f>
        <v>0</v>
      </c>
      <c r="E37" s="321"/>
      <c r="F37" s="320">
        <f>F27+F35</f>
        <v>0</v>
      </c>
      <c r="G37" s="321"/>
      <c r="H37" s="320">
        <f>H27+H35</f>
        <v>0</v>
      </c>
      <c r="I37" s="321"/>
    </row>
    <row r="38" spans="2:9" ht="15" customHeight="1" thickTop="1" thickBot="1" x14ac:dyDescent="0.3"/>
    <row r="39" spans="2:9" ht="15" customHeight="1" x14ac:dyDescent="0.25">
      <c r="B39" s="54" t="s">
        <v>107</v>
      </c>
      <c r="C39" s="55"/>
      <c r="D39" s="55"/>
      <c r="E39" s="55"/>
      <c r="F39" s="55"/>
      <c r="G39" s="55"/>
      <c r="H39" s="55"/>
      <c r="I39" s="56"/>
    </row>
    <row r="40" spans="2:9" ht="15" customHeight="1" x14ac:dyDescent="0.25">
      <c r="B40" s="295"/>
      <c r="C40" s="296"/>
      <c r="D40" s="296"/>
      <c r="E40" s="296"/>
      <c r="F40" s="296"/>
      <c r="G40" s="296"/>
      <c r="H40" s="296"/>
      <c r="I40" s="297"/>
    </row>
    <row r="41" spans="2:9" ht="15" customHeight="1" x14ac:dyDescent="0.25">
      <c r="B41" s="319"/>
      <c r="C41" s="296"/>
      <c r="D41" s="296"/>
      <c r="E41" s="296"/>
      <c r="F41" s="296"/>
      <c r="G41" s="296"/>
      <c r="H41" s="296"/>
      <c r="I41" s="297"/>
    </row>
    <row r="42" spans="2:9" ht="15" customHeight="1" x14ac:dyDescent="0.25">
      <c r="B42" s="319"/>
      <c r="C42" s="296"/>
      <c r="D42" s="296"/>
      <c r="E42" s="296"/>
      <c r="F42" s="296"/>
      <c r="G42" s="296"/>
      <c r="H42" s="296"/>
      <c r="I42" s="297"/>
    </row>
    <row r="43" spans="2:9" ht="15" customHeight="1" x14ac:dyDescent="0.25">
      <c r="B43" s="49"/>
      <c r="C43" s="47"/>
      <c r="D43" s="47"/>
      <c r="E43" s="47"/>
      <c r="F43" s="47"/>
      <c r="G43" s="47"/>
      <c r="H43" s="47"/>
      <c r="I43" s="48"/>
    </row>
    <row r="44" spans="2:9" ht="15" customHeight="1" x14ac:dyDescent="0.25">
      <c r="B44" s="49"/>
      <c r="C44" s="47"/>
      <c r="D44" s="47"/>
      <c r="E44" s="47"/>
      <c r="F44" s="47"/>
      <c r="G44" s="47"/>
      <c r="H44" s="47"/>
      <c r="I44" s="48"/>
    </row>
    <row r="45" spans="2:9" ht="15" customHeight="1" x14ac:dyDescent="0.25">
      <c r="B45" s="49"/>
      <c r="C45" s="47"/>
      <c r="D45" s="47"/>
      <c r="E45" s="47"/>
      <c r="F45" s="47"/>
      <c r="G45" s="47"/>
      <c r="H45" s="47"/>
      <c r="I45" s="48"/>
    </row>
    <row r="46" spans="2:9" ht="15" customHeight="1" thickBot="1" x14ac:dyDescent="0.3">
      <c r="B46" s="50"/>
      <c r="C46" s="51"/>
      <c r="D46" s="51"/>
      <c r="E46" s="51"/>
      <c r="F46" s="51"/>
      <c r="G46" s="51"/>
      <c r="H46" s="51"/>
      <c r="I46" s="52"/>
    </row>
    <row r="47" spans="2:9" ht="15" customHeight="1" x14ac:dyDescent="0.25"/>
  </sheetData>
  <sheetProtection algorithmName="SHA-512" hashValue="WoNgxIDP8lgmV6vJj1VWOpl4NOn134JwBSUWMd24Rrr9xy2GO44t0OaAPQffoAdR5RaQa2S2zvx82Y3z+XTZ/A==" saltValue="tRl8akdBGR2Fev2gCjycDA==" spinCount="100000" sheet="1" selectLockedCells="1"/>
  <mergeCells count="85">
    <mergeCell ref="F27:G27"/>
    <mergeCell ref="F25:G25"/>
    <mergeCell ref="H25:I25"/>
    <mergeCell ref="H27:I27"/>
    <mergeCell ref="D24:E24"/>
    <mergeCell ref="D27:E27"/>
    <mergeCell ref="F24:G24"/>
    <mergeCell ref="F22:G22"/>
    <mergeCell ref="D16:E16"/>
    <mergeCell ref="F16:G16"/>
    <mergeCell ref="H24:I24"/>
    <mergeCell ref="D25:E25"/>
    <mergeCell ref="H21:I21"/>
    <mergeCell ref="H22:I22"/>
    <mergeCell ref="H23:I23"/>
    <mergeCell ref="D23:E23"/>
    <mergeCell ref="F23:G23"/>
    <mergeCell ref="D22:E22"/>
    <mergeCell ref="H19:I19"/>
    <mergeCell ref="H20:I20"/>
    <mergeCell ref="F19:G19"/>
    <mergeCell ref="F20:G20"/>
    <mergeCell ref="D21:E21"/>
    <mergeCell ref="F21:G21"/>
    <mergeCell ref="F8:G8"/>
    <mergeCell ref="F9:G9"/>
    <mergeCell ref="F10:G10"/>
    <mergeCell ref="F11:G11"/>
    <mergeCell ref="F12:G12"/>
    <mergeCell ref="H8:I8"/>
    <mergeCell ref="H9:I9"/>
    <mergeCell ref="H10:I10"/>
    <mergeCell ref="H11:I11"/>
    <mergeCell ref="H12:I12"/>
    <mergeCell ref="D5:E5"/>
    <mergeCell ref="F5:G5"/>
    <mergeCell ref="H5:I5"/>
    <mergeCell ref="D7:E7"/>
    <mergeCell ref="F7:G7"/>
    <mergeCell ref="H7:I7"/>
    <mergeCell ref="D6:E6"/>
    <mergeCell ref="F6:G6"/>
    <mergeCell ref="H6:I6"/>
    <mergeCell ref="D8:E8"/>
    <mergeCell ref="D9:E9"/>
    <mergeCell ref="D10:E10"/>
    <mergeCell ref="D11:E11"/>
    <mergeCell ref="D12:E12"/>
    <mergeCell ref="B34:C34"/>
    <mergeCell ref="B40:I40"/>
    <mergeCell ref="B41:I41"/>
    <mergeCell ref="B42:I42"/>
    <mergeCell ref="D32:E32"/>
    <mergeCell ref="F32:G32"/>
    <mergeCell ref="H32:I32"/>
    <mergeCell ref="D34:E34"/>
    <mergeCell ref="F34:G34"/>
    <mergeCell ref="H34:I34"/>
    <mergeCell ref="D37:E37"/>
    <mergeCell ref="F37:G37"/>
    <mergeCell ref="H37:I37"/>
    <mergeCell ref="D35:E35"/>
    <mergeCell ref="F35:G35"/>
    <mergeCell ref="H35:I35"/>
    <mergeCell ref="B12:C12"/>
    <mergeCell ref="B14:C14"/>
    <mergeCell ref="B15:C15"/>
    <mergeCell ref="D14:E14"/>
    <mergeCell ref="B32:C32"/>
    <mergeCell ref="B33:C33"/>
    <mergeCell ref="D33:E33"/>
    <mergeCell ref="F33:G33"/>
    <mergeCell ref="H33:I33"/>
    <mergeCell ref="B13:C13"/>
    <mergeCell ref="D13:E13"/>
    <mergeCell ref="F13:G13"/>
    <mergeCell ref="H13:I13"/>
    <mergeCell ref="F14:G14"/>
    <mergeCell ref="H14:I14"/>
    <mergeCell ref="D15:E15"/>
    <mergeCell ref="F15:G15"/>
    <mergeCell ref="H15:I15"/>
    <mergeCell ref="H16:I16"/>
    <mergeCell ref="D19:E19"/>
    <mergeCell ref="D20:E20"/>
  </mergeCells>
  <phoneticPr fontId="0" type="noConversion"/>
  <dataValidations count="1">
    <dataValidation type="whole" operator="greaterThan" allowBlank="1" showInputMessage="1" showErrorMessage="1" sqref="D8:I10 D12:I15 D19:I23 D32:I34" xr:uid="{FD1BA598-8F95-4F41-BCE5-F84465784982}">
      <formula1>0</formula1>
    </dataValidation>
  </dataValidations>
  <pageMargins left="0.78740157480314965" right="0" top="0.39370078740157483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4">
    <pageSetUpPr fitToPage="1"/>
  </sheetPr>
  <dimension ref="A1:K55"/>
  <sheetViews>
    <sheetView zoomScaleNormal="100" workbookViewId="0">
      <selection activeCell="G18" sqref="G18:H18"/>
    </sheetView>
  </sheetViews>
  <sheetFormatPr defaultColWidth="9.109375" defaultRowHeight="13.2" x14ac:dyDescent="0.25"/>
  <cols>
    <col min="1" max="1" width="4.33203125" style="1" customWidth="1"/>
    <col min="2" max="2" width="6.6640625" style="1" customWidth="1"/>
    <col min="3" max="3" width="9.109375" style="1"/>
    <col min="4" max="4" width="20.44140625" style="1" customWidth="1"/>
    <col min="5" max="16384" width="9.109375" style="1"/>
  </cols>
  <sheetData>
    <row r="1" spans="1:11" ht="15" customHeight="1" x14ac:dyDescent="0.3">
      <c r="A1" s="28">
        <v>4</v>
      </c>
      <c r="B1" s="59">
        <f>'1VOORBLAD'!G6</f>
        <v>0</v>
      </c>
      <c r="I1" s="15"/>
      <c r="J1" s="29" t="s">
        <v>19</v>
      </c>
    </row>
    <row r="2" spans="1:11" ht="15" customHeight="1" x14ac:dyDescent="0.3">
      <c r="A2" s="28"/>
      <c r="B2" s="59">
        <f>'1VOORBLAD'!G8</f>
        <v>0</v>
      </c>
      <c r="I2" s="15"/>
      <c r="J2" s="29"/>
    </row>
    <row r="3" spans="1:11" ht="15" customHeight="1" x14ac:dyDescent="0.3">
      <c r="A3" s="30" t="s">
        <v>28</v>
      </c>
      <c r="B3" s="34" t="s">
        <v>30</v>
      </c>
      <c r="D3" s="35"/>
      <c r="I3" s="15"/>
      <c r="J3" s="29"/>
    </row>
    <row r="4" spans="1:11" ht="15" customHeight="1" x14ac:dyDescent="0.25">
      <c r="E4" s="326" t="s">
        <v>124</v>
      </c>
      <c r="F4" s="326"/>
      <c r="G4" s="327" t="s">
        <v>125</v>
      </c>
      <c r="H4" s="326"/>
      <c r="I4" s="327" t="s">
        <v>126</v>
      </c>
      <c r="J4" s="326"/>
    </row>
    <row r="5" spans="1:11" ht="15" customHeight="1" x14ac:dyDescent="0.3">
      <c r="A5" s="34"/>
      <c r="B5" s="34"/>
      <c r="E5" s="330">
        <f>'1VOORBLAD'!$G$5</f>
        <v>2021</v>
      </c>
      <c r="F5" s="330"/>
      <c r="G5" s="330">
        <f>'1VOORBLAD'!$G$5</f>
        <v>2021</v>
      </c>
      <c r="H5" s="330"/>
      <c r="I5" s="330">
        <f>'1VOORBLAD'!$G$5-1</f>
        <v>2020</v>
      </c>
      <c r="J5" s="330"/>
    </row>
    <row r="6" spans="1:11" ht="15" customHeight="1" x14ac:dyDescent="0.25">
      <c r="A6" s="1" t="s">
        <v>8</v>
      </c>
      <c r="B6" s="39" t="s">
        <v>99</v>
      </c>
      <c r="E6" s="333"/>
      <c r="F6" s="333"/>
      <c r="G6" s="333"/>
      <c r="H6" s="333"/>
      <c r="I6" s="333"/>
      <c r="J6" s="333"/>
    </row>
    <row r="7" spans="1:11" ht="15" customHeight="1" x14ac:dyDescent="0.25">
      <c r="B7" s="1" t="s">
        <v>96</v>
      </c>
      <c r="E7" s="341"/>
      <c r="F7" s="342"/>
      <c r="G7" s="341"/>
      <c r="H7" s="342"/>
      <c r="I7" s="341"/>
      <c r="J7" s="342"/>
    </row>
    <row r="8" spans="1:11" ht="15" customHeight="1" x14ac:dyDescent="0.25">
      <c r="B8" s="1" t="s">
        <v>286</v>
      </c>
      <c r="E8" s="311"/>
      <c r="F8" s="312"/>
      <c r="G8" s="311"/>
      <c r="H8" s="312"/>
      <c r="I8" s="311"/>
      <c r="J8" s="312"/>
    </row>
    <row r="9" spans="1:11" ht="15" customHeight="1" x14ac:dyDescent="0.25">
      <c r="B9" s="1" t="s">
        <v>97</v>
      </c>
      <c r="E9" s="311"/>
      <c r="F9" s="312"/>
      <c r="G9" s="311"/>
      <c r="H9" s="312"/>
      <c r="I9" s="311"/>
      <c r="J9" s="312"/>
    </row>
    <row r="10" spans="1:11" ht="15" customHeight="1" x14ac:dyDescent="0.25">
      <c r="B10" s="1" t="s">
        <v>98</v>
      </c>
      <c r="E10" s="311"/>
      <c r="F10" s="312"/>
      <c r="G10" s="311"/>
      <c r="H10" s="312"/>
      <c r="I10" s="311"/>
      <c r="J10" s="312"/>
    </row>
    <row r="11" spans="1:11" ht="15" customHeight="1" x14ac:dyDescent="0.25">
      <c r="B11" s="194" t="s">
        <v>292</v>
      </c>
      <c r="E11" s="311"/>
      <c r="F11" s="312"/>
      <c r="G11" s="311"/>
      <c r="H11" s="312"/>
      <c r="I11" s="311"/>
      <c r="J11" s="312"/>
    </row>
    <row r="12" spans="1:11" ht="15" customHeight="1" x14ac:dyDescent="0.25">
      <c r="B12" s="1" t="s">
        <v>231</v>
      </c>
      <c r="E12" s="311"/>
      <c r="F12" s="312"/>
      <c r="G12" s="311"/>
      <c r="H12" s="312"/>
      <c r="I12" s="311"/>
      <c r="J12" s="312"/>
    </row>
    <row r="13" spans="1:11" ht="15" customHeight="1" x14ac:dyDescent="0.25">
      <c r="B13" s="58" t="s">
        <v>100</v>
      </c>
      <c r="C13" s="15"/>
      <c r="D13" s="15"/>
      <c r="E13" s="335"/>
      <c r="F13" s="335"/>
      <c r="G13" s="335"/>
      <c r="H13" s="335"/>
      <c r="I13" s="335"/>
      <c r="J13" s="335"/>
      <c r="K13" s="15"/>
    </row>
    <row r="14" spans="1:11" ht="15" customHeight="1" x14ac:dyDescent="0.25">
      <c r="B14" s="23" t="s">
        <v>101</v>
      </c>
      <c r="C14" s="15"/>
      <c r="D14" s="15"/>
      <c r="E14" s="311"/>
      <c r="F14" s="312"/>
      <c r="G14" s="311"/>
      <c r="H14" s="312"/>
      <c r="I14" s="311"/>
      <c r="J14" s="312"/>
    </row>
    <row r="15" spans="1:11" ht="15" customHeight="1" x14ac:dyDescent="0.25">
      <c r="B15" s="23" t="s">
        <v>102</v>
      </c>
      <c r="C15" s="15"/>
      <c r="D15" s="15"/>
      <c r="E15" s="311"/>
      <c r="F15" s="312"/>
      <c r="G15" s="311"/>
      <c r="H15" s="312"/>
      <c r="I15" s="311"/>
      <c r="J15" s="312"/>
    </row>
    <row r="16" spans="1:11" ht="15" customHeight="1" x14ac:dyDescent="0.25">
      <c r="B16" s="59" t="s">
        <v>103</v>
      </c>
      <c r="C16" s="15"/>
      <c r="D16" s="15"/>
      <c r="E16" s="311"/>
      <c r="F16" s="312"/>
      <c r="G16" s="311"/>
      <c r="H16" s="312"/>
      <c r="I16" s="311"/>
      <c r="J16" s="312"/>
    </row>
    <row r="17" spans="1:11" ht="15" customHeight="1" x14ac:dyDescent="0.25">
      <c r="B17" s="23" t="s">
        <v>104</v>
      </c>
      <c r="C17" s="15"/>
      <c r="D17" s="15"/>
      <c r="E17" s="311"/>
      <c r="F17" s="312"/>
      <c r="G17" s="311"/>
      <c r="H17" s="312"/>
      <c r="I17" s="311"/>
      <c r="J17" s="312"/>
    </row>
    <row r="18" spans="1:11" ht="15" customHeight="1" x14ac:dyDescent="0.25">
      <c r="B18" s="122" t="s">
        <v>216</v>
      </c>
      <c r="C18" s="123"/>
      <c r="D18" s="123"/>
      <c r="E18" s="311"/>
      <c r="F18" s="312"/>
      <c r="G18" s="311"/>
      <c r="H18" s="312"/>
      <c r="I18" s="311"/>
      <c r="J18" s="312"/>
    </row>
    <row r="19" spans="1:11" ht="15" customHeight="1" x14ac:dyDescent="0.25">
      <c r="B19" s="122" t="s">
        <v>293</v>
      </c>
      <c r="C19" s="123"/>
      <c r="D19" s="123"/>
      <c r="E19" s="311"/>
      <c r="F19" s="312"/>
      <c r="G19" s="311"/>
      <c r="H19" s="312"/>
      <c r="I19" s="311"/>
      <c r="J19" s="312"/>
    </row>
    <row r="20" spans="1:11" ht="15" customHeight="1" x14ac:dyDescent="0.25">
      <c r="B20" s="122" t="s">
        <v>294</v>
      </c>
      <c r="C20" s="123"/>
      <c r="D20" s="123"/>
      <c r="E20" s="311"/>
      <c r="F20" s="312"/>
      <c r="G20" s="311"/>
      <c r="H20" s="312"/>
      <c r="I20" s="311"/>
      <c r="J20" s="312"/>
    </row>
    <row r="21" spans="1:11" ht="15" customHeight="1" x14ac:dyDescent="0.25">
      <c r="B21" s="122" t="s">
        <v>217</v>
      </c>
      <c r="C21" s="124"/>
      <c r="D21" s="124"/>
      <c r="E21" s="311"/>
      <c r="F21" s="312"/>
      <c r="G21" s="311"/>
      <c r="H21" s="312"/>
      <c r="I21" s="311"/>
      <c r="J21" s="312"/>
    </row>
    <row r="22" spans="1:11" ht="15" customHeight="1" x14ac:dyDescent="0.25">
      <c r="B22" s="122" t="s">
        <v>295</v>
      </c>
      <c r="C22" s="124"/>
      <c r="D22" s="124"/>
      <c r="E22" s="311"/>
      <c r="F22" s="312"/>
      <c r="G22" s="311"/>
      <c r="H22" s="312"/>
      <c r="I22" s="311"/>
      <c r="J22" s="312"/>
    </row>
    <row r="23" spans="1:11" ht="15" customHeight="1" x14ac:dyDescent="0.25">
      <c r="B23" s="59" t="s">
        <v>105</v>
      </c>
      <c r="E23" s="311"/>
      <c r="F23" s="312"/>
      <c r="G23" s="311"/>
      <c r="H23" s="312"/>
      <c r="I23" s="311"/>
      <c r="J23" s="312"/>
    </row>
    <row r="24" spans="1:11" ht="15" customHeight="1" x14ac:dyDescent="0.25">
      <c r="B24" s="122" t="s">
        <v>177</v>
      </c>
      <c r="E24" s="311"/>
      <c r="F24" s="312"/>
      <c r="G24" s="311"/>
      <c r="H24" s="312"/>
      <c r="I24" s="311"/>
      <c r="J24" s="312"/>
    </row>
    <row r="25" spans="1:11" ht="15" customHeight="1" thickBot="1" x14ac:dyDescent="0.3">
      <c r="B25" s="122" t="s">
        <v>176</v>
      </c>
      <c r="E25" s="311"/>
      <c r="F25" s="312"/>
      <c r="G25" s="311"/>
      <c r="H25" s="312"/>
      <c r="I25" s="311"/>
      <c r="J25" s="312"/>
    </row>
    <row r="26" spans="1:11" ht="15" customHeight="1" thickBot="1" x14ac:dyDescent="0.3">
      <c r="B26" s="58" t="s">
        <v>288</v>
      </c>
      <c r="C26" s="15"/>
      <c r="D26" s="15"/>
      <c r="E26" s="337">
        <f>SUM(E7:F25)</f>
        <v>0</v>
      </c>
      <c r="F26" s="338"/>
      <c r="G26" s="337">
        <f>SUM(G7:H25)</f>
        <v>0</v>
      </c>
      <c r="H26" s="338"/>
      <c r="I26" s="337">
        <f>SUM(I7:J25)</f>
        <v>0</v>
      </c>
      <c r="J26" s="338"/>
    </row>
    <row r="27" spans="1:11" ht="15" customHeight="1" x14ac:dyDescent="0.25">
      <c r="D27" s="22"/>
    </row>
    <row r="28" spans="1:11" ht="15" customHeight="1" x14ac:dyDescent="0.25">
      <c r="C28" s="72"/>
    </row>
    <row r="29" spans="1:11" ht="15" customHeight="1" x14ac:dyDescent="0.25">
      <c r="A29" s="1" t="s">
        <v>13</v>
      </c>
      <c r="B29" s="24" t="s">
        <v>134</v>
      </c>
    </row>
    <row r="30" spans="1:11" ht="15" customHeight="1" x14ac:dyDescent="0.25">
      <c r="B30" s="24" t="s">
        <v>133</v>
      </c>
      <c r="E30" s="311"/>
      <c r="F30" s="312"/>
      <c r="G30" s="311"/>
      <c r="H30" s="312"/>
      <c r="I30" s="311"/>
      <c r="J30" s="312"/>
    </row>
    <row r="31" spans="1:11" ht="15" customHeight="1" x14ac:dyDescent="0.25">
      <c r="B31" s="81" t="s">
        <v>220</v>
      </c>
      <c r="E31" s="311"/>
      <c r="F31" s="312"/>
      <c r="G31" s="311"/>
      <c r="H31" s="312"/>
      <c r="I31" s="311"/>
      <c r="J31" s="312"/>
      <c r="K31" s="72"/>
    </row>
    <row r="32" spans="1:11" ht="15" customHeight="1" x14ac:dyDescent="0.25">
      <c r="B32" s="81" t="s">
        <v>232</v>
      </c>
      <c r="E32" s="311"/>
      <c r="F32" s="312"/>
      <c r="G32" s="311"/>
      <c r="H32" s="312"/>
      <c r="I32" s="311"/>
      <c r="J32" s="312"/>
      <c r="K32" s="72"/>
    </row>
    <row r="33" spans="1:10" ht="15" customHeight="1" x14ac:dyDescent="0.25">
      <c r="B33" s="24" t="s">
        <v>132</v>
      </c>
      <c r="E33" s="311"/>
      <c r="F33" s="312"/>
      <c r="G33" s="311"/>
      <c r="H33" s="312"/>
      <c r="I33" s="311"/>
      <c r="J33" s="312"/>
    </row>
    <row r="34" spans="1:10" ht="15" customHeight="1" thickBot="1" x14ac:dyDescent="0.3">
      <c r="B34" s="24" t="s">
        <v>223</v>
      </c>
      <c r="E34" s="311"/>
      <c r="F34" s="312"/>
      <c r="G34" s="311"/>
      <c r="H34" s="312"/>
      <c r="I34" s="311"/>
      <c r="J34" s="312"/>
    </row>
    <row r="35" spans="1:10" ht="15" customHeight="1" thickBot="1" x14ac:dyDescent="0.3">
      <c r="B35" s="58" t="s">
        <v>287</v>
      </c>
      <c r="D35" s="22"/>
      <c r="E35" s="337">
        <f>SUM(E30:F34)</f>
        <v>0</v>
      </c>
      <c r="F35" s="338"/>
      <c r="G35" s="337">
        <f>SUM(G30:H34)</f>
        <v>0</v>
      </c>
      <c r="H35" s="338"/>
      <c r="I35" s="337">
        <f>SUM(I30:J34)</f>
        <v>0</v>
      </c>
      <c r="J35" s="338"/>
    </row>
    <row r="36" spans="1:10" ht="15" customHeight="1" x14ac:dyDescent="0.25">
      <c r="E36" s="188"/>
      <c r="F36" s="188"/>
      <c r="G36" s="189"/>
      <c r="H36" s="189"/>
      <c r="I36" s="189"/>
      <c r="J36" s="189"/>
    </row>
    <row r="37" spans="1:10" ht="15" customHeight="1" thickBot="1" x14ac:dyDescent="0.3">
      <c r="E37" s="191"/>
      <c r="F37" s="191"/>
      <c r="G37" s="192"/>
      <c r="H37" s="192"/>
      <c r="I37" s="192"/>
      <c r="J37" s="192"/>
    </row>
    <row r="38" spans="1:10" ht="15" customHeight="1" thickBot="1" x14ac:dyDescent="0.3">
      <c r="B38" s="190" t="s">
        <v>291</v>
      </c>
      <c r="D38" s="22"/>
      <c r="E38" s="336">
        <f>+E26+E35</f>
        <v>0</v>
      </c>
      <c r="F38" s="336"/>
      <c r="G38" s="336">
        <f>+G26+G35</f>
        <v>0</v>
      </c>
      <c r="H38" s="336"/>
      <c r="I38" s="336">
        <f>+I26+I35</f>
        <v>0</v>
      </c>
      <c r="J38" s="336"/>
    </row>
    <row r="39" spans="1:10" ht="15" customHeight="1" x14ac:dyDescent="0.25">
      <c r="D39" s="22"/>
      <c r="E39" s="15"/>
      <c r="F39" s="74"/>
      <c r="G39" s="15"/>
      <c r="H39" s="74"/>
      <c r="I39" s="74"/>
      <c r="J39" s="74"/>
    </row>
    <row r="40" spans="1:10" ht="15" customHeight="1" x14ac:dyDescent="0.25">
      <c r="B40" s="24" t="s">
        <v>131</v>
      </c>
      <c r="D40" s="22"/>
    </row>
    <row r="41" spans="1:10" ht="15" customHeight="1" x14ac:dyDescent="0.25"/>
    <row r="42" spans="1:10" ht="15" customHeight="1" x14ac:dyDescent="0.3">
      <c r="A42" s="30" t="s">
        <v>32</v>
      </c>
      <c r="B42" s="34" t="s">
        <v>33</v>
      </c>
      <c r="D42" s="35"/>
      <c r="E42" s="15"/>
      <c r="F42" s="15"/>
      <c r="G42" s="15"/>
      <c r="H42" s="15"/>
      <c r="I42" s="15"/>
      <c r="J42" s="15"/>
    </row>
    <row r="43" spans="1:10" ht="15" customHeight="1" x14ac:dyDescent="0.25">
      <c r="B43" s="6"/>
      <c r="C43" s="6"/>
      <c r="D43" s="6"/>
      <c r="E43" s="311"/>
      <c r="F43" s="312"/>
      <c r="G43" s="311"/>
      <c r="H43" s="312"/>
      <c r="I43" s="311"/>
      <c r="J43" s="312"/>
    </row>
    <row r="44" spans="1:10" ht="15" customHeight="1" thickBot="1" x14ac:dyDescent="0.3">
      <c r="B44" s="4"/>
      <c r="C44" s="4"/>
      <c r="D44" s="4"/>
      <c r="E44" s="311"/>
      <c r="F44" s="312"/>
      <c r="G44" s="311"/>
      <c r="H44" s="312"/>
      <c r="I44" s="311"/>
      <c r="J44" s="312"/>
    </row>
    <row r="45" spans="1:10" ht="15" customHeight="1" thickBot="1" x14ac:dyDescent="0.3">
      <c r="B45" s="190" t="s">
        <v>289</v>
      </c>
      <c r="E45" s="337">
        <f>+E43+E44</f>
        <v>0</v>
      </c>
      <c r="F45" s="338"/>
      <c r="G45" s="337">
        <f>+G43+G44</f>
        <v>0</v>
      </c>
      <c r="H45" s="338"/>
      <c r="I45" s="337">
        <f>+I43+I44</f>
        <v>0</v>
      </c>
      <c r="J45" s="338"/>
    </row>
    <row r="46" spans="1:10" ht="15" customHeight="1" thickBot="1" x14ac:dyDescent="0.3">
      <c r="E46" s="193"/>
      <c r="F46" s="193"/>
      <c r="G46" s="193"/>
      <c r="H46" s="193"/>
      <c r="I46" s="193"/>
      <c r="J46" s="193"/>
    </row>
    <row r="47" spans="1:10" ht="15" customHeight="1" thickBot="1" x14ac:dyDescent="0.3">
      <c r="B47" s="39" t="s">
        <v>290</v>
      </c>
      <c r="D47" s="22"/>
      <c r="E47" s="339">
        <f>+E38+E45</f>
        <v>0</v>
      </c>
      <c r="F47" s="340"/>
      <c r="G47" s="339">
        <f>+G38+G45</f>
        <v>0</v>
      </c>
      <c r="H47" s="340"/>
      <c r="I47" s="339">
        <f>+I38+I45</f>
        <v>0</v>
      </c>
      <c r="J47" s="340"/>
    </row>
    <row r="48" spans="1:10" ht="15" customHeight="1" thickTop="1" thickBot="1" x14ac:dyDescent="0.3"/>
    <row r="49" spans="2:10" ht="15" customHeight="1" x14ac:dyDescent="0.25">
      <c r="B49" s="54" t="s">
        <v>108</v>
      </c>
      <c r="C49" s="55"/>
      <c r="D49" s="55"/>
      <c r="E49" s="55"/>
      <c r="F49" s="55"/>
      <c r="G49" s="55"/>
      <c r="H49" s="55"/>
      <c r="I49" s="55"/>
      <c r="J49" s="56"/>
    </row>
    <row r="50" spans="2:10" ht="15" customHeight="1" x14ac:dyDescent="0.25">
      <c r="B50" s="319"/>
      <c r="C50" s="296"/>
      <c r="D50" s="296"/>
      <c r="E50" s="296"/>
      <c r="F50" s="296"/>
      <c r="G50" s="296"/>
      <c r="H50" s="296"/>
      <c r="I50" s="296"/>
      <c r="J50" s="297"/>
    </row>
    <row r="51" spans="2:10" ht="15" customHeight="1" x14ac:dyDescent="0.25">
      <c r="B51" s="319"/>
      <c r="C51" s="296"/>
      <c r="D51" s="296"/>
      <c r="E51" s="296"/>
      <c r="F51" s="296"/>
      <c r="G51" s="296"/>
      <c r="H51" s="296"/>
      <c r="I51" s="296"/>
      <c r="J51" s="297"/>
    </row>
    <row r="52" spans="2:10" ht="15" customHeight="1" x14ac:dyDescent="0.25">
      <c r="B52" s="319"/>
      <c r="C52" s="296"/>
      <c r="D52" s="296"/>
      <c r="E52" s="296"/>
      <c r="F52" s="296"/>
      <c r="G52" s="296"/>
      <c r="H52" s="296"/>
      <c r="I52" s="296"/>
      <c r="J52" s="297"/>
    </row>
    <row r="53" spans="2:10" ht="15" customHeight="1" x14ac:dyDescent="0.25">
      <c r="B53" s="46"/>
      <c r="C53" s="73"/>
      <c r="D53" s="47"/>
      <c r="E53" s="47"/>
      <c r="F53" s="47"/>
      <c r="G53" s="47"/>
      <c r="H53" s="47"/>
      <c r="I53" s="47"/>
      <c r="J53" s="48"/>
    </row>
    <row r="54" spans="2:10" ht="15" customHeight="1" x14ac:dyDescent="0.25">
      <c r="B54" s="46"/>
      <c r="C54" s="73"/>
      <c r="D54" s="47"/>
      <c r="E54" s="47"/>
      <c r="F54" s="47"/>
      <c r="G54" s="47"/>
      <c r="H54" s="47"/>
      <c r="I54" s="47"/>
      <c r="J54" s="48"/>
    </row>
    <row r="55" spans="2:10" ht="15" customHeight="1" thickBot="1" x14ac:dyDescent="0.3">
      <c r="B55" s="57"/>
      <c r="C55" s="51"/>
      <c r="D55" s="51"/>
      <c r="E55" s="51"/>
      <c r="F55" s="51"/>
      <c r="G55" s="51"/>
      <c r="H55" s="51"/>
      <c r="I55" s="51"/>
      <c r="J55" s="52"/>
    </row>
  </sheetData>
  <sheetProtection algorithmName="SHA-512" hashValue="Yvr1e+ditWK5OHQZyOnTMpY+38mN4wgGK2E0gOTWcICFeGAjB5IwDSPmnVrPVQGat7sLb5o4KGVDRkcqhmlH7g==" saltValue="n0Jofk8g9xt2LzSXEpGPsQ==" spinCount="100000" sheet="1" selectLockedCells="1"/>
  <mergeCells count="105">
    <mergeCell ref="E7:F7"/>
    <mergeCell ref="E8:F8"/>
    <mergeCell ref="E9:F9"/>
    <mergeCell ref="E10:F10"/>
    <mergeCell ref="I7:J7"/>
    <mergeCell ref="I8:J8"/>
    <mergeCell ref="I9:J9"/>
    <mergeCell ref="I10:J10"/>
    <mergeCell ref="I12:J12"/>
    <mergeCell ref="G7:H7"/>
    <mergeCell ref="G8:H8"/>
    <mergeCell ref="G9:H9"/>
    <mergeCell ref="G10:H10"/>
    <mergeCell ref="G12:H12"/>
    <mergeCell ref="E11:F11"/>
    <mergeCell ref="G11:H11"/>
    <mergeCell ref="I11:J11"/>
    <mergeCell ref="E4:F4"/>
    <mergeCell ref="G4:H4"/>
    <mergeCell ref="I4:J4"/>
    <mergeCell ref="E5:F5"/>
    <mergeCell ref="G5:H5"/>
    <mergeCell ref="I5:J5"/>
    <mergeCell ref="E6:F6"/>
    <mergeCell ref="G6:H6"/>
    <mergeCell ref="I6:J6"/>
    <mergeCell ref="B50:J50"/>
    <mergeCell ref="B51:J51"/>
    <mergeCell ref="B52:J52"/>
    <mergeCell ref="E26:F26"/>
    <mergeCell ref="G26:H26"/>
    <mergeCell ref="I26:J26"/>
    <mergeCell ref="E33:F33"/>
    <mergeCell ref="E34:F34"/>
    <mergeCell ref="G33:H33"/>
    <mergeCell ref="G34:H34"/>
    <mergeCell ref="I33:J33"/>
    <mergeCell ref="I34:J34"/>
    <mergeCell ref="E43:F43"/>
    <mergeCell ref="E47:F47"/>
    <mergeCell ref="G47:H47"/>
    <mergeCell ref="I47:J47"/>
    <mergeCell ref="E45:F45"/>
    <mergeCell ref="G45:H45"/>
    <mergeCell ref="I45:J45"/>
    <mergeCell ref="I35:J35"/>
    <mergeCell ref="E35:F35"/>
    <mergeCell ref="G35:H35"/>
    <mergeCell ref="I38:J38"/>
    <mergeCell ref="I14:J14"/>
    <mergeCell ref="I15:J15"/>
    <mergeCell ref="I16:J16"/>
    <mergeCell ref="I17:J17"/>
    <mergeCell ref="I18:J18"/>
    <mergeCell ref="I21:J21"/>
    <mergeCell ref="I23:J23"/>
    <mergeCell ref="G19:H19"/>
    <mergeCell ref="I19:J19"/>
    <mergeCell ref="G20:H20"/>
    <mergeCell ref="I20:J20"/>
    <mergeCell ref="G22:H22"/>
    <mergeCell ref="I22:J22"/>
    <mergeCell ref="G21:H21"/>
    <mergeCell ref="G23:H23"/>
    <mergeCell ref="G15:H15"/>
    <mergeCell ref="G16:H16"/>
    <mergeCell ref="G17:H17"/>
    <mergeCell ref="G18:H18"/>
    <mergeCell ref="G13:H13"/>
    <mergeCell ref="I13:J13"/>
    <mergeCell ref="E44:F44"/>
    <mergeCell ref="G43:H43"/>
    <mergeCell ref="G44:H44"/>
    <mergeCell ref="I43:J43"/>
    <mergeCell ref="I44:J44"/>
    <mergeCell ref="G25:H25"/>
    <mergeCell ref="I25:J25"/>
    <mergeCell ref="E30:F30"/>
    <mergeCell ref="E31:F31"/>
    <mergeCell ref="E32:F32"/>
    <mergeCell ref="G30:H30"/>
    <mergeCell ref="G31:H31"/>
    <mergeCell ref="G32:H32"/>
    <mergeCell ref="I30:J30"/>
    <mergeCell ref="I31:J31"/>
    <mergeCell ref="I32:J32"/>
    <mergeCell ref="E38:F38"/>
    <mergeCell ref="G38:H38"/>
    <mergeCell ref="E25:F25"/>
    <mergeCell ref="G24:H24"/>
    <mergeCell ref="I24:J24"/>
    <mergeCell ref="G14:H14"/>
    <mergeCell ref="E18:F18"/>
    <mergeCell ref="E21:F21"/>
    <mergeCell ref="E23:F23"/>
    <mergeCell ref="E24:F24"/>
    <mergeCell ref="E12:F12"/>
    <mergeCell ref="E14:F14"/>
    <mergeCell ref="E15:F15"/>
    <mergeCell ref="E16:F16"/>
    <mergeCell ref="E17:F17"/>
    <mergeCell ref="E19:F19"/>
    <mergeCell ref="E20:F20"/>
    <mergeCell ref="E22:F22"/>
    <mergeCell ref="E13:F13"/>
  </mergeCells>
  <phoneticPr fontId="0" type="noConversion"/>
  <dataValidations count="2">
    <dataValidation type="whole" operator="greaterThan" allowBlank="1" showInputMessage="1" showErrorMessage="1" sqref="E30:J34 E43:J44 E7:J11 E13:J25" xr:uid="{652D9EC4-D759-4C0A-8991-8075DA83119E}">
      <formula1>0</formula1>
    </dataValidation>
    <dataValidation type="whole" operator="notEqual" allowBlank="1" showInputMessage="1" showErrorMessage="1" sqref="E12:J12" xr:uid="{F7EC767B-EDD1-4F20-9459-904868934ED1}">
      <formula1>0</formula1>
    </dataValidation>
  </dataValidations>
  <pageMargins left="0.39370078740157483" right="0" top="0.39370078740157483" bottom="0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5">
    <pageSetUpPr fitToPage="1"/>
  </sheetPr>
  <dimension ref="A1:K65"/>
  <sheetViews>
    <sheetView topLeftCell="A28" zoomScaleNormal="100" workbookViewId="0">
      <selection activeCell="B61" sqref="B61:K61"/>
    </sheetView>
  </sheetViews>
  <sheetFormatPr defaultColWidth="9.109375" defaultRowHeight="13.2" x14ac:dyDescent="0.25"/>
  <cols>
    <col min="1" max="1" width="7" style="1" customWidth="1"/>
    <col min="2" max="3" width="6.33203125" style="1" customWidth="1"/>
    <col min="4" max="4" width="4.88671875" style="1" customWidth="1"/>
    <col min="5" max="5" width="10.6640625" style="1" customWidth="1"/>
    <col min="6" max="6" width="15.33203125" style="1" customWidth="1"/>
    <col min="7" max="8" width="7.5546875" style="1" customWidth="1"/>
    <col min="9" max="11" width="10.44140625" style="1" customWidth="1"/>
    <col min="12" max="16384" width="9.109375" style="1"/>
  </cols>
  <sheetData>
    <row r="1" spans="1:11" ht="15" customHeight="1" x14ac:dyDescent="0.3">
      <c r="A1" s="28">
        <v>5</v>
      </c>
      <c r="B1" s="1">
        <f>'1VOORBLAD'!G6</f>
        <v>0</v>
      </c>
      <c r="K1" s="29" t="s">
        <v>117</v>
      </c>
    </row>
    <row r="2" spans="1:11" ht="15" customHeight="1" x14ac:dyDescent="0.3">
      <c r="A2" s="28"/>
      <c r="B2" s="1">
        <f>'1VOORBLAD'!G8</f>
        <v>0</v>
      </c>
      <c r="H2" s="15"/>
      <c r="I2" s="15"/>
    </row>
    <row r="3" spans="1:11" ht="15" customHeight="1" x14ac:dyDescent="0.3">
      <c r="A3" s="30" t="s">
        <v>270</v>
      </c>
      <c r="B3" s="34"/>
      <c r="C3" s="35"/>
      <c r="F3" s="30"/>
      <c r="G3" s="30"/>
      <c r="H3" s="15"/>
      <c r="I3" s="15"/>
    </row>
    <row r="4" spans="1:11" ht="15" customHeight="1" x14ac:dyDescent="0.25">
      <c r="I4" s="179" t="s">
        <v>113</v>
      </c>
      <c r="J4" s="179" t="s">
        <v>113</v>
      </c>
      <c r="K4" s="178" t="s">
        <v>65</v>
      </c>
    </row>
    <row r="5" spans="1:11" ht="15" customHeight="1" x14ac:dyDescent="0.25">
      <c r="A5" s="1" t="s">
        <v>59</v>
      </c>
      <c r="D5" s="1" t="s">
        <v>63</v>
      </c>
      <c r="I5" s="70" t="str">
        <f>CONCATENATE("1 jan ",'1VOORBLAD'!$G$5)</f>
        <v>1 jan 2021</v>
      </c>
      <c r="J5" s="70" t="str">
        <f>CONCATENATE("31 dec ",'1VOORBLAD'!$G$5)</f>
        <v>31 dec 2021</v>
      </c>
      <c r="K5" s="179" t="str">
        <f>CONCATENATE("in ",'1VOORBLAD'!$G$5)</f>
        <v>in 2021</v>
      </c>
    </row>
    <row r="6" spans="1:11" ht="15" customHeight="1" x14ac:dyDescent="0.25">
      <c r="I6" s="24"/>
      <c r="K6" s="179" t="s">
        <v>114</v>
      </c>
    </row>
    <row r="7" spans="1:11" ht="15" customHeight="1" x14ac:dyDescent="0.25">
      <c r="A7" s="1" t="s">
        <v>60</v>
      </c>
      <c r="B7" s="1" t="s">
        <v>61</v>
      </c>
      <c r="C7" s="1" t="s">
        <v>62</v>
      </c>
      <c r="D7" s="1" t="s">
        <v>64</v>
      </c>
      <c r="I7" s="180" t="s">
        <v>90</v>
      </c>
      <c r="J7" s="180" t="s">
        <v>90</v>
      </c>
      <c r="K7" s="180" t="s">
        <v>90</v>
      </c>
    </row>
    <row r="8" spans="1:11" ht="15" customHeight="1" x14ac:dyDescent="0.25">
      <c r="A8" s="8"/>
      <c r="B8" s="8"/>
      <c r="C8" s="8"/>
      <c r="D8" s="348"/>
      <c r="E8" s="344"/>
      <c r="F8" s="344"/>
      <c r="G8" s="344"/>
      <c r="H8" s="344"/>
      <c r="I8" s="5"/>
      <c r="J8" s="5"/>
      <c r="K8" s="5"/>
    </row>
    <row r="9" spans="1:11" ht="15" customHeight="1" x14ac:dyDescent="0.25">
      <c r="A9" s="8"/>
      <c r="B9" s="8"/>
      <c r="C9" s="8"/>
      <c r="D9" s="349"/>
      <c r="E9" s="344"/>
      <c r="F9" s="344"/>
      <c r="G9" s="344"/>
      <c r="H9" s="344"/>
      <c r="I9" s="5"/>
      <c r="J9" s="5"/>
      <c r="K9" s="5"/>
    </row>
    <row r="10" spans="1:11" ht="15" customHeight="1" x14ac:dyDescent="0.25">
      <c r="A10" s="8"/>
      <c r="B10" s="8"/>
      <c r="C10" s="8"/>
      <c r="D10" s="344"/>
      <c r="E10" s="344"/>
      <c r="F10" s="344"/>
      <c r="G10" s="344"/>
      <c r="H10" s="344"/>
      <c r="I10" s="5"/>
      <c r="J10" s="5"/>
      <c r="K10" s="5"/>
    </row>
    <row r="11" spans="1:11" ht="15" customHeight="1" thickBot="1" x14ac:dyDescent="0.3">
      <c r="H11" s="1" t="s">
        <v>42</v>
      </c>
      <c r="I11" s="37">
        <f>SUM(I8:I10)</f>
        <v>0</v>
      </c>
      <c r="J11" s="37">
        <f>SUM(J8:J10)</f>
        <v>0</v>
      </c>
      <c r="K11" s="38">
        <f>SUM(K8:K10)</f>
        <v>0</v>
      </c>
    </row>
    <row r="12" spans="1:11" ht="15" customHeight="1" thickTop="1" x14ac:dyDescent="0.3">
      <c r="A12" s="30" t="s">
        <v>271</v>
      </c>
      <c r="B12" s="34"/>
      <c r="C12" s="35"/>
      <c r="F12" s="30"/>
      <c r="G12" s="30"/>
      <c r="H12" s="15"/>
      <c r="I12" s="15"/>
    </row>
    <row r="13" spans="1:11" ht="15" customHeight="1" x14ac:dyDescent="0.25">
      <c r="I13" s="179" t="s">
        <v>113</v>
      </c>
      <c r="J13" s="179" t="s">
        <v>113</v>
      </c>
      <c r="K13" s="178" t="s">
        <v>65</v>
      </c>
    </row>
    <row r="14" spans="1:11" ht="15" customHeight="1" x14ac:dyDescent="0.25">
      <c r="A14" s="1" t="s">
        <v>59</v>
      </c>
      <c r="D14" s="1" t="s">
        <v>63</v>
      </c>
      <c r="I14" s="70" t="str">
        <f>CONCATENATE("1 jan ",'1VOORBLAD'!$G$5)</f>
        <v>1 jan 2021</v>
      </c>
      <c r="J14" s="70" t="str">
        <f>CONCATENATE("31 dec ",'1VOORBLAD'!$G$5)</f>
        <v>31 dec 2021</v>
      </c>
      <c r="K14" s="179" t="str">
        <f>CONCATENATE("in ",'1VOORBLAD'!$G$5)</f>
        <v>in 2021</v>
      </c>
    </row>
    <row r="15" spans="1:11" ht="15" customHeight="1" x14ac:dyDescent="0.25">
      <c r="I15" s="24"/>
      <c r="K15" s="179" t="s">
        <v>114</v>
      </c>
    </row>
    <row r="16" spans="1:11" ht="15" customHeight="1" x14ac:dyDescent="0.25">
      <c r="A16" s="1" t="s">
        <v>60</v>
      </c>
      <c r="B16" s="1" t="s">
        <v>61</v>
      </c>
      <c r="C16" s="1" t="s">
        <v>62</v>
      </c>
      <c r="D16" s="1" t="s">
        <v>64</v>
      </c>
      <c r="I16" s="180" t="s">
        <v>90</v>
      </c>
      <c r="J16" s="180" t="s">
        <v>90</v>
      </c>
      <c r="K16" s="180" t="s">
        <v>90</v>
      </c>
    </row>
    <row r="17" spans="1:11" ht="15" customHeight="1" x14ac:dyDescent="0.25">
      <c r="A17" s="8"/>
      <c r="B17" s="8"/>
      <c r="C17" s="8"/>
      <c r="D17" s="348"/>
      <c r="E17" s="344"/>
      <c r="F17" s="344"/>
      <c r="G17" s="344"/>
      <c r="H17" s="344"/>
      <c r="I17" s="5"/>
      <c r="J17" s="5"/>
      <c r="K17" s="5"/>
    </row>
    <row r="18" spans="1:11" ht="15" customHeight="1" x14ac:dyDescent="0.25">
      <c r="A18" s="8"/>
      <c r="B18" s="8"/>
      <c r="C18" s="8"/>
      <c r="D18" s="349"/>
      <c r="E18" s="344"/>
      <c r="F18" s="344"/>
      <c r="G18" s="344"/>
      <c r="H18" s="344"/>
      <c r="I18" s="5"/>
      <c r="J18" s="5"/>
      <c r="K18" s="5"/>
    </row>
    <row r="19" spans="1:11" ht="15" customHeight="1" x14ac:dyDescent="0.25">
      <c r="A19" s="8"/>
      <c r="B19" s="8"/>
      <c r="C19" s="8"/>
      <c r="D19" s="349"/>
      <c r="E19" s="344"/>
      <c r="F19" s="344"/>
      <c r="G19" s="344"/>
      <c r="H19" s="344"/>
      <c r="I19" s="5"/>
      <c r="J19" s="5"/>
      <c r="K19" s="5"/>
    </row>
    <row r="20" spans="1:11" ht="15" customHeight="1" x14ac:dyDescent="0.25">
      <c r="A20" s="8"/>
      <c r="B20" s="8"/>
      <c r="C20" s="8"/>
      <c r="D20" s="344"/>
      <c r="E20" s="344"/>
      <c r="F20" s="344"/>
      <c r="G20" s="344"/>
      <c r="H20" s="344"/>
      <c r="I20" s="5"/>
      <c r="J20" s="5"/>
      <c r="K20" s="5"/>
    </row>
    <row r="21" spans="1:11" ht="15" customHeight="1" thickBot="1" x14ac:dyDescent="0.3">
      <c r="H21" s="1" t="s">
        <v>42</v>
      </c>
      <c r="I21" s="37">
        <f>SUM(I17:I20)</f>
        <v>0</v>
      </c>
      <c r="J21" s="37">
        <f>SUM(J17:J20)</f>
        <v>0</v>
      </c>
      <c r="K21" s="38">
        <f>SUM(K17:K20)</f>
        <v>0</v>
      </c>
    </row>
    <row r="22" spans="1:11" ht="15" customHeight="1" thickTop="1" x14ac:dyDescent="0.3">
      <c r="A22" s="30" t="s">
        <v>79</v>
      </c>
    </row>
    <row r="23" spans="1:11" ht="15" customHeight="1" x14ac:dyDescent="0.25">
      <c r="K23" s="179" t="s">
        <v>128</v>
      </c>
    </row>
    <row r="24" spans="1:11" ht="15" customHeight="1" x14ac:dyDescent="0.25">
      <c r="A24" s="1" t="s">
        <v>66</v>
      </c>
      <c r="B24" s="1" t="s">
        <v>68</v>
      </c>
      <c r="E24" s="1" t="s">
        <v>71</v>
      </c>
      <c r="I24" s="178" t="s">
        <v>113</v>
      </c>
      <c r="J24" s="178" t="s">
        <v>113</v>
      </c>
      <c r="K24" s="179" t="str">
        <f>CONCATENATE("in ",'1VOORBLAD'!$G$5)</f>
        <v>in 2021</v>
      </c>
    </row>
    <row r="25" spans="1:11" ht="15" customHeight="1" x14ac:dyDescent="0.25">
      <c r="A25" s="1" t="s">
        <v>67</v>
      </c>
      <c r="B25" s="1" t="s">
        <v>69</v>
      </c>
      <c r="H25" s="1" t="s">
        <v>72</v>
      </c>
      <c r="I25" s="71" t="str">
        <f>I5</f>
        <v>1 jan 2021</v>
      </c>
      <c r="J25" s="65" t="str">
        <f>J5</f>
        <v>31 dec 2021</v>
      </c>
      <c r="K25" s="179" t="s">
        <v>114</v>
      </c>
    </row>
    <row r="26" spans="1:11" ht="15" customHeight="1" x14ac:dyDescent="0.25">
      <c r="B26" s="343" t="s">
        <v>90</v>
      </c>
      <c r="C26" s="343"/>
      <c r="D26" s="40" t="s">
        <v>70</v>
      </c>
      <c r="H26" s="180" t="s">
        <v>90</v>
      </c>
      <c r="I26" s="180" t="s">
        <v>90</v>
      </c>
      <c r="J26" s="180" t="s">
        <v>90</v>
      </c>
      <c r="K26" s="180" t="s">
        <v>90</v>
      </c>
    </row>
    <row r="27" spans="1:11" ht="15" customHeight="1" x14ac:dyDescent="0.25">
      <c r="A27" s="9"/>
      <c r="B27" s="344"/>
      <c r="C27" s="344"/>
      <c r="D27" s="8"/>
      <c r="E27" s="348"/>
      <c r="F27" s="344"/>
      <c r="G27" s="344"/>
      <c r="H27" s="5"/>
      <c r="I27" s="5"/>
      <c r="J27" s="5"/>
      <c r="K27" s="5"/>
    </row>
    <row r="28" spans="1:11" ht="15" customHeight="1" x14ac:dyDescent="0.25">
      <c r="A28" s="9"/>
      <c r="B28" s="344"/>
      <c r="C28" s="344"/>
      <c r="D28" s="8"/>
      <c r="E28" s="348"/>
      <c r="F28" s="344"/>
      <c r="G28" s="344"/>
      <c r="H28" s="5"/>
      <c r="I28" s="5"/>
      <c r="J28" s="5"/>
      <c r="K28" s="5"/>
    </row>
    <row r="29" spans="1:11" ht="15" customHeight="1" x14ac:dyDescent="0.25">
      <c r="A29" s="9"/>
      <c r="B29" s="344"/>
      <c r="C29" s="344"/>
      <c r="D29" s="8"/>
      <c r="E29" s="348"/>
      <c r="F29" s="344"/>
      <c r="G29" s="344"/>
      <c r="H29" s="5"/>
      <c r="I29" s="5"/>
      <c r="J29" s="5"/>
      <c r="K29" s="5"/>
    </row>
    <row r="30" spans="1:11" ht="15" customHeight="1" x14ac:dyDescent="0.25">
      <c r="A30" s="9"/>
      <c r="B30" s="350"/>
      <c r="C30" s="344"/>
      <c r="D30" s="8"/>
      <c r="E30" s="344"/>
      <c r="F30" s="344"/>
      <c r="G30" s="344"/>
      <c r="H30" s="5"/>
      <c r="I30" s="5"/>
      <c r="J30" s="5"/>
      <c r="K30" s="5"/>
    </row>
    <row r="31" spans="1:11" ht="15" customHeight="1" x14ac:dyDescent="0.25">
      <c r="A31" s="9"/>
      <c r="B31" s="344"/>
      <c r="C31" s="344"/>
      <c r="D31" s="8"/>
      <c r="E31" s="344"/>
      <c r="F31" s="344"/>
      <c r="G31" s="344"/>
      <c r="H31" s="5"/>
      <c r="I31" s="5"/>
      <c r="J31" s="5"/>
      <c r="K31" s="5"/>
    </row>
    <row r="32" spans="1:11" ht="15" customHeight="1" thickBot="1" x14ac:dyDescent="0.3">
      <c r="A32" s="61"/>
      <c r="B32" s="276"/>
      <c r="C32" s="276"/>
      <c r="H32" s="1" t="s">
        <v>42</v>
      </c>
      <c r="I32" s="38">
        <f>SUM(I27:I31)</f>
        <v>0</v>
      </c>
      <c r="J32" s="38">
        <f>SUM(J27:J31)</f>
        <v>0</v>
      </c>
      <c r="K32" s="38">
        <f>SUM(K27:K31)</f>
        <v>0</v>
      </c>
    </row>
    <row r="33" spans="1:11" ht="15" customHeight="1" thickTop="1" x14ac:dyDescent="0.25"/>
    <row r="34" spans="1:11" ht="15" customHeight="1" x14ac:dyDescent="0.3">
      <c r="A34" s="30" t="s">
        <v>73</v>
      </c>
    </row>
    <row r="35" spans="1:11" ht="15" customHeight="1" x14ac:dyDescent="0.25">
      <c r="E35" s="60"/>
      <c r="K35" s="179" t="s">
        <v>129</v>
      </c>
    </row>
    <row r="36" spans="1:11" ht="15" customHeight="1" x14ac:dyDescent="0.25">
      <c r="E36" s="64" t="s">
        <v>115</v>
      </c>
      <c r="F36" s="1" t="s">
        <v>76</v>
      </c>
      <c r="J36" s="65" t="s">
        <v>112</v>
      </c>
      <c r="K36" s="178" t="str">
        <f>K24</f>
        <v>in 2021</v>
      </c>
    </row>
    <row r="37" spans="1:11" ht="15" customHeight="1" x14ac:dyDescent="0.25">
      <c r="A37" s="1" t="s">
        <v>74</v>
      </c>
      <c r="D37" s="1" t="s">
        <v>75</v>
      </c>
      <c r="E37" s="178">
        <f>'1VOORBLAD'!G5</f>
        <v>2021</v>
      </c>
      <c r="F37" s="1" t="s">
        <v>46</v>
      </c>
      <c r="G37" s="1" t="s">
        <v>47</v>
      </c>
      <c r="I37" s="15"/>
      <c r="J37" s="178">
        <f>'1VOORBLAD'!G5</f>
        <v>2021</v>
      </c>
      <c r="K37" s="179" t="s">
        <v>114</v>
      </c>
    </row>
    <row r="38" spans="1:11" ht="15" customHeight="1" x14ac:dyDescent="0.25">
      <c r="D38" s="40" t="s">
        <v>70</v>
      </c>
      <c r="E38" s="180" t="s">
        <v>90</v>
      </c>
      <c r="F38" s="180" t="s">
        <v>90</v>
      </c>
      <c r="G38" s="343" t="s">
        <v>90</v>
      </c>
      <c r="H38" s="343"/>
      <c r="I38" s="62"/>
      <c r="J38" s="180" t="s">
        <v>90</v>
      </c>
      <c r="K38" s="180" t="s">
        <v>90</v>
      </c>
    </row>
    <row r="39" spans="1:11" ht="15" customHeight="1" x14ac:dyDescent="0.25">
      <c r="A39" s="349"/>
      <c r="B39" s="344"/>
      <c r="C39" s="344"/>
      <c r="D39" s="8"/>
      <c r="E39" s="5"/>
      <c r="F39" s="5"/>
      <c r="G39" s="347"/>
      <c r="H39" s="347"/>
      <c r="I39" s="66"/>
      <c r="J39" s="67">
        <f>E39+F39-G39</f>
        <v>0</v>
      </c>
      <c r="K39" s="5"/>
    </row>
    <row r="40" spans="1:11" ht="15" customHeight="1" x14ac:dyDescent="0.25">
      <c r="A40" s="344"/>
      <c r="B40" s="344"/>
      <c r="C40" s="344"/>
      <c r="D40" s="8"/>
      <c r="E40" s="5"/>
      <c r="F40" s="5"/>
      <c r="G40" s="347"/>
      <c r="H40" s="347"/>
      <c r="I40" s="66"/>
      <c r="J40" s="67">
        <f>E40+F40-G40</f>
        <v>0</v>
      </c>
      <c r="K40" s="5"/>
    </row>
    <row r="41" spans="1:11" ht="15" customHeight="1" x14ac:dyDescent="0.25">
      <c r="A41" s="344"/>
      <c r="B41" s="344"/>
      <c r="C41" s="344"/>
      <c r="D41" s="8"/>
      <c r="E41" s="5"/>
      <c r="F41" s="5"/>
      <c r="G41" s="346"/>
      <c r="H41" s="346"/>
      <c r="I41" s="66"/>
      <c r="J41" s="67">
        <f>E41+F41-G41</f>
        <v>0</v>
      </c>
      <c r="K41" s="5"/>
    </row>
    <row r="42" spans="1:11" ht="15" customHeight="1" thickBot="1" x14ac:dyDescent="0.3">
      <c r="D42" s="22" t="s">
        <v>42</v>
      </c>
      <c r="E42" s="38">
        <f>SUM(E39:E41)</f>
        <v>0</v>
      </c>
      <c r="F42" s="37">
        <f>SUM(F39:F41)</f>
        <v>0</v>
      </c>
      <c r="G42" s="176"/>
      <c r="H42" s="177">
        <f>SUM(G39:H41)</f>
        <v>0</v>
      </c>
      <c r="I42" s="66"/>
      <c r="J42" s="38">
        <f>SUM(J39:J41)</f>
        <v>0</v>
      </c>
      <c r="K42" s="38">
        <f>SUM(K39:K41)</f>
        <v>0</v>
      </c>
    </row>
    <row r="43" spans="1:11" ht="15" customHeight="1" thickTop="1" x14ac:dyDescent="0.25">
      <c r="I43" s="15"/>
    </row>
    <row r="44" spans="1:11" ht="15" customHeight="1" x14ac:dyDescent="0.3">
      <c r="A44" s="30" t="s">
        <v>77</v>
      </c>
      <c r="G44" s="1" t="s">
        <v>95</v>
      </c>
    </row>
    <row r="45" spans="1:11" ht="15" customHeight="1" x14ac:dyDescent="0.25">
      <c r="E45" s="60"/>
      <c r="K45" s="179" t="s">
        <v>129</v>
      </c>
    </row>
    <row r="46" spans="1:11" ht="15" customHeight="1" x14ac:dyDescent="0.25">
      <c r="E46" s="64" t="s">
        <v>115</v>
      </c>
      <c r="F46" s="178" t="s">
        <v>76</v>
      </c>
      <c r="G46" s="326" t="s">
        <v>76</v>
      </c>
      <c r="H46" s="351"/>
      <c r="J46" s="65" t="s">
        <v>112</v>
      </c>
      <c r="K46" s="178" t="str">
        <f>K36</f>
        <v>in 2021</v>
      </c>
    </row>
    <row r="47" spans="1:11" ht="15" customHeight="1" x14ac:dyDescent="0.25">
      <c r="A47" s="1" t="s">
        <v>78</v>
      </c>
      <c r="D47" s="1" t="s">
        <v>75</v>
      </c>
      <c r="E47" s="178">
        <f>'1VOORBLAD'!G5</f>
        <v>2021</v>
      </c>
      <c r="F47" s="178" t="s">
        <v>46</v>
      </c>
      <c r="G47" s="327" t="s">
        <v>47</v>
      </c>
      <c r="H47" s="351"/>
      <c r="J47" s="178">
        <f>J37</f>
        <v>2021</v>
      </c>
      <c r="K47" s="179" t="s">
        <v>114</v>
      </c>
    </row>
    <row r="48" spans="1:11" ht="15" customHeight="1" x14ac:dyDescent="0.25">
      <c r="D48" s="40" t="s">
        <v>70</v>
      </c>
      <c r="E48" s="180" t="s">
        <v>90</v>
      </c>
      <c r="F48" s="180" t="s">
        <v>90</v>
      </c>
      <c r="G48" s="343" t="s">
        <v>90</v>
      </c>
      <c r="H48" s="343"/>
      <c r="I48" s="62"/>
      <c r="J48" s="180" t="s">
        <v>90</v>
      </c>
      <c r="K48" s="180" t="s">
        <v>90</v>
      </c>
    </row>
    <row r="49" spans="1:11" ht="15" customHeight="1" x14ac:dyDescent="0.25">
      <c r="A49" s="348"/>
      <c r="B49" s="344"/>
      <c r="C49" s="344"/>
      <c r="D49" s="8"/>
      <c r="E49" s="5"/>
      <c r="F49" s="5"/>
      <c r="G49" s="346"/>
      <c r="H49" s="346"/>
      <c r="I49" s="66"/>
      <c r="J49" s="67">
        <f>E49+F49-G49</f>
        <v>0</v>
      </c>
      <c r="K49" s="5"/>
    </row>
    <row r="50" spans="1:11" ht="15" customHeight="1" x14ac:dyDescent="0.25">
      <c r="A50" s="348"/>
      <c r="B50" s="344"/>
      <c r="C50" s="344"/>
      <c r="D50" s="8"/>
      <c r="E50" s="5"/>
      <c r="F50" s="7"/>
      <c r="G50" s="346"/>
      <c r="H50" s="346"/>
      <c r="I50" s="66"/>
      <c r="J50" s="67">
        <f t="shared" ref="J50:J53" si="0">E50+F50-G50</f>
        <v>0</v>
      </c>
      <c r="K50" s="5"/>
    </row>
    <row r="51" spans="1:11" ht="15" customHeight="1" x14ac:dyDescent="0.25">
      <c r="A51" s="348"/>
      <c r="B51" s="344"/>
      <c r="C51" s="344"/>
      <c r="D51" s="8"/>
      <c r="E51" s="5"/>
      <c r="F51" s="7"/>
      <c r="G51" s="346"/>
      <c r="H51" s="346"/>
      <c r="I51" s="66"/>
      <c r="J51" s="67">
        <f t="shared" si="0"/>
        <v>0</v>
      </c>
      <c r="K51" s="5"/>
    </row>
    <row r="52" spans="1:11" ht="15" customHeight="1" x14ac:dyDescent="0.25">
      <c r="A52" s="344"/>
      <c r="B52" s="344"/>
      <c r="C52" s="344"/>
      <c r="D52" s="8"/>
      <c r="E52" s="5"/>
      <c r="F52" s="7"/>
      <c r="G52" s="346"/>
      <c r="H52" s="346"/>
      <c r="I52" s="66"/>
      <c r="J52" s="67">
        <f t="shared" si="0"/>
        <v>0</v>
      </c>
      <c r="K52" s="5"/>
    </row>
    <row r="53" spans="1:11" ht="15" customHeight="1" x14ac:dyDescent="0.25">
      <c r="A53" s="344"/>
      <c r="B53" s="344"/>
      <c r="C53" s="344"/>
      <c r="D53" s="8"/>
      <c r="E53" s="5"/>
      <c r="F53" s="5"/>
      <c r="G53" s="347"/>
      <c r="H53" s="347"/>
      <c r="I53" s="66"/>
      <c r="J53" s="67">
        <f t="shared" si="0"/>
        <v>0</v>
      </c>
      <c r="K53" s="5"/>
    </row>
    <row r="54" spans="1:11" ht="15" customHeight="1" thickBot="1" x14ac:dyDescent="0.3">
      <c r="D54" s="22" t="s">
        <v>42</v>
      </c>
      <c r="E54" s="38">
        <f>SUM(E49:E53)</f>
        <v>0</v>
      </c>
      <c r="F54" s="38">
        <f>SUM(F49:F53)</f>
        <v>0</v>
      </c>
      <c r="G54" s="339">
        <f>SUM(G49:G53)</f>
        <v>0</v>
      </c>
      <c r="H54" s="345"/>
      <c r="I54" s="66"/>
      <c r="J54" s="38">
        <f>SUM(J49:J53)</f>
        <v>0</v>
      </c>
      <c r="K54" s="38">
        <f>SUM(K49:K53)</f>
        <v>0</v>
      </c>
    </row>
    <row r="55" spans="1:11" ht="15" customHeight="1" thickTop="1" x14ac:dyDescent="0.25">
      <c r="I55" s="66"/>
    </row>
    <row r="56" spans="1:11" ht="15" customHeight="1" x14ac:dyDescent="0.25"/>
    <row r="57" spans="1:11" ht="15" customHeight="1" x14ac:dyDescent="0.25">
      <c r="A57" s="24" t="s">
        <v>123</v>
      </c>
    </row>
    <row r="58" spans="1:11" ht="15" customHeight="1" x14ac:dyDescent="0.25">
      <c r="A58" s="81" t="s">
        <v>339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1:11" ht="15" customHeight="1" thickBot="1" x14ac:dyDescent="0.3">
      <c r="F59" s="1" t="s">
        <v>95</v>
      </c>
    </row>
    <row r="60" spans="1:11" ht="15" customHeight="1" x14ac:dyDescent="0.3">
      <c r="A60" s="34"/>
      <c r="B60" s="54" t="s">
        <v>109</v>
      </c>
      <c r="C60" s="55"/>
      <c r="D60" s="55"/>
      <c r="E60" s="55"/>
      <c r="F60" s="55"/>
      <c r="G60" s="55"/>
      <c r="H60" s="55"/>
      <c r="I60" s="55"/>
      <c r="J60" s="55"/>
      <c r="K60" s="56"/>
    </row>
    <row r="61" spans="1:11" ht="15" customHeight="1" x14ac:dyDescent="0.25">
      <c r="B61" s="319"/>
      <c r="C61" s="296"/>
      <c r="D61" s="296"/>
      <c r="E61" s="296"/>
      <c r="F61" s="296"/>
      <c r="G61" s="296"/>
      <c r="H61" s="296"/>
      <c r="I61" s="296"/>
      <c r="J61" s="296"/>
      <c r="K61" s="297"/>
    </row>
    <row r="62" spans="1:11" ht="15" customHeight="1" x14ac:dyDescent="0.25">
      <c r="B62" s="319"/>
      <c r="C62" s="296"/>
      <c r="D62" s="296"/>
      <c r="E62" s="296"/>
      <c r="F62" s="296"/>
      <c r="G62" s="296"/>
      <c r="H62" s="296"/>
      <c r="I62" s="296"/>
      <c r="J62" s="296"/>
      <c r="K62" s="297"/>
    </row>
    <row r="63" spans="1:11" ht="15" customHeight="1" x14ac:dyDescent="0.25">
      <c r="B63" s="319"/>
      <c r="C63" s="296"/>
      <c r="D63" s="296"/>
      <c r="E63" s="296"/>
      <c r="F63" s="296"/>
      <c r="G63" s="296"/>
      <c r="H63" s="296"/>
      <c r="I63" s="296"/>
      <c r="J63" s="296"/>
      <c r="K63" s="297"/>
    </row>
    <row r="64" spans="1:11" ht="15" customHeight="1" x14ac:dyDescent="0.25">
      <c r="B64" s="46"/>
      <c r="C64" s="47"/>
      <c r="D64" s="47"/>
      <c r="E64" s="47"/>
      <c r="F64" s="47"/>
      <c r="G64" s="47"/>
      <c r="H64" s="47"/>
      <c r="I64" s="47"/>
      <c r="J64" s="47"/>
      <c r="K64" s="48"/>
    </row>
    <row r="65" spans="2:11" ht="15" customHeight="1" thickBot="1" x14ac:dyDescent="0.3">
      <c r="B65" s="57"/>
      <c r="C65" s="51"/>
      <c r="D65" s="51"/>
      <c r="E65" s="51"/>
      <c r="F65" s="51"/>
      <c r="G65" s="51"/>
      <c r="H65" s="51"/>
      <c r="I65" s="51"/>
      <c r="J65" s="51"/>
      <c r="K65" s="52"/>
    </row>
  </sheetData>
  <sheetProtection algorithmName="SHA-512" hashValue="L/YAnUjAvJbbcwBnWGHJAymK/PpEKR4ZWN/JfhlPPLURt/AMTZMGJP+dO31yQcPQrlJZOsBp+BT9z+HTk4t0eA==" saltValue="YUn2+jYkZInn+nhsNlPVyA==" spinCount="100000" sheet="1" selectLockedCells="1"/>
  <mergeCells count="43">
    <mergeCell ref="D18:H18"/>
    <mergeCell ref="G38:H38"/>
    <mergeCell ref="G47:H47"/>
    <mergeCell ref="B32:C32"/>
    <mergeCell ref="A52:C52"/>
    <mergeCell ref="A51:C51"/>
    <mergeCell ref="A39:C39"/>
    <mergeCell ref="A40:C40"/>
    <mergeCell ref="A41:C41"/>
    <mergeCell ref="B28:C28"/>
    <mergeCell ref="E28:G28"/>
    <mergeCell ref="A53:C53"/>
    <mergeCell ref="D8:H8"/>
    <mergeCell ref="D9:H9"/>
    <mergeCell ref="D10:H10"/>
    <mergeCell ref="E27:G27"/>
    <mergeCell ref="E29:G29"/>
    <mergeCell ref="D17:H17"/>
    <mergeCell ref="D19:H19"/>
    <mergeCell ref="D20:H20"/>
    <mergeCell ref="G50:H50"/>
    <mergeCell ref="G51:H51"/>
    <mergeCell ref="G52:H52"/>
    <mergeCell ref="B30:C30"/>
    <mergeCell ref="B31:C31"/>
    <mergeCell ref="G48:H48"/>
    <mergeCell ref="G46:H46"/>
    <mergeCell ref="B61:K61"/>
    <mergeCell ref="B62:K62"/>
    <mergeCell ref="B63:K63"/>
    <mergeCell ref="B26:C26"/>
    <mergeCell ref="B29:C29"/>
    <mergeCell ref="G54:H54"/>
    <mergeCell ref="E30:G30"/>
    <mergeCell ref="E31:G31"/>
    <mergeCell ref="G49:H49"/>
    <mergeCell ref="G53:H53"/>
    <mergeCell ref="G39:H39"/>
    <mergeCell ref="G40:H40"/>
    <mergeCell ref="G41:H41"/>
    <mergeCell ref="A50:C50"/>
    <mergeCell ref="A49:C49"/>
    <mergeCell ref="B27:C27"/>
  </mergeCells>
  <phoneticPr fontId="0" type="noConversion"/>
  <dataValidations count="1">
    <dataValidation type="whole" operator="greaterThan" allowBlank="1" showInputMessage="1" showErrorMessage="1" sqref="I8:K10 E49:H53 I17:K20 E39:H41 I27:K31" xr:uid="{3463E8E7-973B-45DF-8A36-FCC577DCBB90}">
      <formula1>0</formula1>
    </dataValidation>
  </dataValidations>
  <pageMargins left="0.78740157480314965" right="0" top="0.39370078740157483" bottom="0" header="0.39370078740157483" footer="0.39370078740157483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6">
    <pageSetUpPr fitToPage="1"/>
  </sheetPr>
  <dimension ref="A1:N62"/>
  <sheetViews>
    <sheetView topLeftCell="A34" zoomScaleNormal="100" workbookViewId="0">
      <selection activeCell="B55" sqref="B55:I55"/>
    </sheetView>
  </sheetViews>
  <sheetFormatPr defaultColWidth="9.109375" defaultRowHeight="13.2" x14ac:dyDescent="0.25"/>
  <cols>
    <col min="1" max="1" width="9.109375" style="1"/>
    <col min="2" max="3" width="11.6640625" style="1" customWidth="1"/>
    <col min="4" max="5" width="9.109375" style="1"/>
    <col min="6" max="6" width="10.5546875" style="1" customWidth="1"/>
    <col min="7" max="7" width="11.109375" style="1" customWidth="1"/>
    <col min="8" max="8" width="11.6640625" style="1" bestFit="1" customWidth="1"/>
    <col min="9" max="9" width="11.6640625" style="1" customWidth="1"/>
    <col min="10" max="10" width="4.109375" style="1" customWidth="1"/>
    <col min="11" max="16384" width="9.109375" style="1"/>
  </cols>
  <sheetData>
    <row r="1" spans="1:10" ht="15" customHeight="1" x14ac:dyDescent="0.3">
      <c r="A1" s="28">
        <v>6</v>
      </c>
      <c r="B1" s="1">
        <f>'1VOORBLAD'!G6</f>
        <v>0</v>
      </c>
      <c r="I1" s="29" t="s">
        <v>118</v>
      </c>
    </row>
    <row r="2" spans="1:10" ht="15" customHeight="1" x14ac:dyDescent="0.3">
      <c r="A2" s="28"/>
      <c r="B2" s="1">
        <f>'1VOORBLAD'!G8</f>
        <v>0</v>
      </c>
    </row>
    <row r="3" spans="1:10" ht="15" customHeight="1" x14ac:dyDescent="0.3">
      <c r="A3" s="30" t="s">
        <v>80</v>
      </c>
      <c r="B3" s="34"/>
      <c r="C3" s="34"/>
      <c r="D3" s="35"/>
      <c r="F3" s="30"/>
      <c r="G3" s="30"/>
    </row>
    <row r="4" spans="1:10" ht="15" customHeight="1" x14ac:dyDescent="0.25">
      <c r="H4" s="155" t="s">
        <v>81</v>
      </c>
      <c r="I4" s="155" t="s">
        <v>81</v>
      </c>
    </row>
    <row r="5" spans="1:10" ht="15" customHeight="1" x14ac:dyDescent="0.25">
      <c r="H5" s="70" t="str">
        <f>CONCATENATE("1 jan ",'1VOORBLAD'!G5)</f>
        <v>1 jan 2021</v>
      </c>
      <c r="I5" s="70" t="str">
        <f>CONCATENATE("31 dec ",'1VOORBLAD'!G5)</f>
        <v>31 dec 2021</v>
      </c>
    </row>
    <row r="6" spans="1:10" ht="15" customHeight="1" x14ac:dyDescent="0.25">
      <c r="A6" s="1" t="s">
        <v>71</v>
      </c>
      <c r="H6" s="156" t="s">
        <v>130</v>
      </c>
      <c r="I6" s="156" t="s">
        <v>130</v>
      </c>
    </row>
    <row r="7" spans="1:10" ht="15" customHeight="1" x14ac:dyDescent="0.25">
      <c r="H7" s="157"/>
      <c r="I7" s="157"/>
    </row>
    <row r="8" spans="1:10" ht="15" customHeight="1" x14ac:dyDescent="0.25">
      <c r="A8" s="302"/>
      <c r="B8" s="261"/>
      <c r="C8" s="261"/>
      <c r="D8" s="261"/>
      <c r="E8" s="261"/>
      <c r="F8" s="261"/>
      <c r="G8" s="262"/>
      <c r="H8" s="5"/>
      <c r="I8" s="5"/>
      <c r="J8" s="14"/>
    </row>
    <row r="9" spans="1:10" ht="15" customHeight="1" x14ac:dyDescent="0.25">
      <c r="A9" s="302"/>
      <c r="B9" s="261"/>
      <c r="C9" s="261"/>
      <c r="D9" s="261"/>
      <c r="E9" s="261"/>
      <c r="F9" s="261"/>
      <c r="G9" s="262"/>
      <c r="H9" s="5"/>
      <c r="I9" s="5"/>
      <c r="J9" s="14"/>
    </row>
    <row r="10" spans="1:10" ht="15" customHeight="1" x14ac:dyDescent="0.25">
      <c r="A10" s="302"/>
      <c r="B10" s="261"/>
      <c r="C10" s="261"/>
      <c r="D10" s="261"/>
      <c r="E10" s="261"/>
      <c r="F10" s="261"/>
      <c r="G10" s="262"/>
      <c r="H10" s="5"/>
      <c r="I10" s="5"/>
      <c r="J10" s="14"/>
    </row>
    <row r="11" spans="1:10" ht="15" customHeight="1" x14ac:dyDescent="0.25">
      <c r="A11" s="302"/>
      <c r="B11" s="261"/>
      <c r="C11" s="261"/>
      <c r="D11" s="261"/>
      <c r="E11" s="261"/>
      <c r="F11" s="261"/>
      <c r="G11" s="262"/>
      <c r="H11" s="5"/>
      <c r="I11" s="5"/>
      <c r="J11" s="14"/>
    </row>
    <row r="12" spans="1:10" ht="15" customHeight="1" thickBot="1" x14ac:dyDescent="0.3">
      <c r="G12" s="22" t="s">
        <v>42</v>
      </c>
      <c r="H12" s="38">
        <f>SUM(H8:H11)</f>
        <v>0</v>
      </c>
      <c r="I12" s="38">
        <f>SUM(I8:I11)</f>
        <v>0</v>
      </c>
      <c r="J12" s="14"/>
    </row>
    <row r="13" spans="1:10" ht="15" customHeight="1" thickTop="1" x14ac:dyDescent="0.3">
      <c r="A13" s="30" t="s">
        <v>111</v>
      </c>
      <c r="B13" s="34"/>
      <c r="C13" s="34"/>
      <c r="D13" s="35"/>
      <c r="F13" s="30"/>
      <c r="G13" s="30"/>
    </row>
    <row r="14" spans="1:10" ht="15" customHeight="1" x14ac:dyDescent="0.25">
      <c r="H14" s="178" t="s">
        <v>82</v>
      </c>
      <c r="I14" s="178" t="s">
        <v>82</v>
      </c>
    </row>
    <row r="15" spans="1:10" ht="15" customHeight="1" x14ac:dyDescent="0.25">
      <c r="H15" s="70" t="str">
        <f>CONCATENATE("1 jan ",'1VOORBLAD'!G5)</f>
        <v>1 jan 2021</v>
      </c>
      <c r="I15" s="70" t="str">
        <f>CONCATENATE("31 dec ",'1VOORBLAD'!G5)</f>
        <v>31 dec 2021</v>
      </c>
    </row>
    <row r="16" spans="1:10" ht="15" customHeight="1" x14ac:dyDescent="0.25">
      <c r="A16" s="1" t="s">
        <v>71</v>
      </c>
      <c r="H16" s="179" t="s">
        <v>130</v>
      </c>
      <c r="I16" s="179" t="s">
        <v>130</v>
      </c>
    </row>
    <row r="17" spans="1:14" ht="15" customHeight="1" x14ac:dyDescent="0.25">
      <c r="H17" s="180"/>
      <c r="I17" s="180"/>
      <c r="L17" s="123"/>
      <c r="M17" s="123"/>
      <c r="N17" s="123"/>
    </row>
    <row r="18" spans="1:14" ht="15" customHeight="1" x14ac:dyDescent="0.25">
      <c r="A18" s="354"/>
      <c r="B18" s="261"/>
      <c r="C18" s="261"/>
      <c r="D18" s="261"/>
      <c r="E18" s="261"/>
      <c r="F18" s="261"/>
      <c r="G18" s="262"/>
      <c r="H18" s="5"/>
      <c r="I18" s="5"/>
      <c r="J18" s="14"/>
      <c r="L18" s="123"/>
      <c r="M18" s="123"/>
      <c r="N18" s="123"/>
    </row>
    <row r="19" spans="1:14" ht="15" customHeight="1" x14ac:dyDescent="0.25">
      <c r="A19" s="354"/>
      <c r="B19" s="261"/>
      <c r="C19" s="261"/>
      <c r="D19" s="261"/>
      <c r="E19" s="261"/>
      <c r="F19" s="261"/>
      <c r="G19" s="262"/>
      <c r="H19" s="5"/>
      <c r="I19" s="5"/>
      <c r="J19" s="14"/>
      <c r="L19" s="123"/>
      <c r="M19" s="66"/>
      <c r="N19" s="123"/>
    </row>
    <row r="20" spans="1:14" ht="15" customHeight="1" x14ac:dyDescent="0.25">
      <c r="A20" s="354"/>
      <c r="B20" s="261"/>
      <c r="C20" s="261"/>
      <c r="D20" s="261"/>
      <c r="E20" s="261"/>
      <c r="F20" s="261"/>
      <c r="G20" s="262"/>
      <c r="H20" s="5"/>
      <c r="I20" s="5"/>
      <c r="J20" s="14"/>
      <c r="L20" s="123"/>
      <c r="M20" s="123"/>
      <c r="N20" s="123"/>
    </row>
    <row r="21" spans="1:14" ht="15" customHeight="1" thickBot="1" x14ac:dyDescent="0.3">
      <c r="G21" s="22" t="s">
        <v>42</v>
      </c>
      <c r="H21" s="38">
        <f>SUM(H18:H20)</f>
        <v>0</v>
      </c>
      <c r="I21" s="38">
        <f>SUM(I18:I20)</f>
        <v>0</v>
      </c>
      <c r="J21" s="14"/>
      <c r="L21" s="123"/>
      <c r="M21" s="123"/>
      <c r="N21" s="123"/>
    </row>
    <row r="22" spans="1:14" ht="15" customHeight="1" thickTop="1" x14ac:dyDescent="0.3">
      <c r="A22" s="30" t="s">
        <v>233</v>
      </c>
    </row>
    <row r="23" spans="1:14" ht="15" customHeight="1" x14ac:dyDescent="0.25">
      <c r="F23" s="178" t="s">
        <v>82</v>
      </c>
      <c r="I23" s="178" t="s">
        <v>82</v>
      </c>
    </row>
    <row r="24" spans="1:14" ht="15" customHeight="1" x14ac:dyDescent="0.25">
      <c r="F24" s="64" t="str">
        <f>H15</f>
        <v>1 jan 2021</v>
      </c>
      <c r="G24" s="179" t="s">
        <v>127</v>
      </c>
      <c r="H24" s="179" t="s">
        <v>127</v>
      </c>
      <c r="I24" s="65" t="str">
        <f>I15</f>
        <v>31 dec 2021</v>
      </c>
    </row>
    <row r="25" spans="1:14" ht="15" customHeight="1" x14ac:dyDescent="0.25">
      <c r="A25" s="1" t="s">
        <v>74</v>
      </c>
      <c r="F25" s="179" t="s">
        <v>130</v>
      </c>
      <c r="G25" s="179" t="s">
        <v>136</v>
      </c>
      <c r="H25" s="179" t="s">
        <v>137</v>
      </c>
      <c r="I25" s="179" t="s">
        <v>130</v>
      </c>
    </row>
    <row r="26" spans="1:14" ht="15" customHeight="1" x14ac:dyDescent="0.25">
      <c r="A26" s="354"/>
      <c r="B26" s="353"/>
      <c r="C26" s="353"/>
      <c r="D26" s="353"/>
      <c r="E26" s="262"/>
      <c r="F26" s="5"/>
      <c r="G26" s="5"/>
      <c r="H26" s="5"/>
      <c r="I26" s="67">
        <f>F26+G26-H26</f>
        <v>0</v>
      </c>
      <c r="J26" s="14"/>
      <c r="K26" s="72"/>
    </row>
    <row r="27" spans="1:14" ht="15" customHeight="1" x14ac:dyDescent="0.25">
      <c r="A27" s="302"/>
      <c r="B27" s="353"/>
      <c r="C27" s="353"/>
      <c r="D27" s="353"/>
      <c r="E27" s="262"/>
      <c r="F27" s="5"/>
      <c r="G27" s="5"/>
      <c r="H27" s="5"/>
      <c r="I27" s="67">
        <f>F27+G27-H27</f>
        <v>0</v>
      </c>
      <c r="J27" s="14"/>
    </row>
    <row r="28" spans="1:14" ht="15" customHeight="1" x14ac:dyDescent="0.25">
      <c r="A28" s="302"/>
      <c r="B28" s="353"/>
      <c r="C28" s="353"/>
      <c r="D28" s="353"/>
      <c r="E28" s="262"/>
      <c r="F28" s="5"/>
      <c r="G28" s="5"/>
      <c r="H28" s="5"/>
      <c r="I28" s="67">
        <f>F28+G28-H28</f>
        <v>0</v>
      </c>
      <c r="J28" s="14"/>
    </row>
    <row r="29" spans="1:14" ht="15" customHeight="1" x14ac:dyDescent="0.25">
      <c r="A29" s="302"/>
      <c r="B29" s="353"/>
      <c r="C29" s="353"/>
      <c r="D29" s="353"/>
      <c r="E29" s="262"/>
      <c r="F29" s="5"/>
      <c r="G29" s="5"/>
      <c r="H29" s="5"/>
      <c r="I29" s="67">
        <f>F29+G29-H29</f>
        <v>0</v>
      </c>
      <c r="J29" s="14"/>
    </row>
    <row r="30" spans="1:14" ht="15" customHeight="1" thickBot="1" x14ac:dyDescent="0.3">
      <c r="E30" s="22" t="s">
        <v>42</v>
      </c>
      <c r="F30" s="38">
        <f>SUM(F26:F29)</f>
        <v>0</v>
      </c>
      <c r="G30" s="38">
        <f>SUM(G26:G29)</f>
        <v>0</v>
      </c>
      <c r="H30" s="38">
        <f>SUM(H26:H29)</f>
        <v>0</v>
      </c>
      <c r="I30" s="38">
        <f>SUM(I26:I29)</f>
        <v>0</v>
      </c>
      <c r="J30" s="14"/>
    </row>
    <row r="31" spans="1:14" ht="15" customHeight="1" thickTop="1" x14ac:dyDescent="0.3">
      <c r="A31" s="30" t="s">
        <v>234</v>
      </c>
      <c r="J31" s="15"/>
    </row>
    <row r="32" spans="1:14" ht="15" customHeight="1" x14ac:dyDescent="0.25">
      <c r="F32" s="178" t="s">
        <v>82</v>
      </c>
      <c r="I32" s="178" t="s">
        <v>82</v>
      </c>
      <c r="J32" s="15"/>
    </row>
    <row r="33" spans="1:10" ht="15" customHeight="1" x14ac:dyDescent="0.25">
      <c r="F33" s="64" t="str">
        <f>F24</f>
        <v>1 jan 2021</v>
      </c>
      <c r="G33" s="179" t="s">
        <v>127</v>
      </c>
      <c r="H33" s="179" t="s">
        <v>127</v>
      </c>
      <c r="I33" s="65" t="str">
        <f>I24</f>
        <v>31 dec 2021</v>
      </c>
      <c r="J33" s="15"/>
    </row>
    <row r="34" spans="1:10" ht="15" customHeight="1" x14ac:dyDescent="0.25">
      <c r="A34" s="1" t="s">
        <v>74</v>
      </c>
      <c r="F34" s="179" t="s">
        <v>130</v>
      </c>
      <c r="G34" s="179" t="s">
        <v>136</v>
      </c>
      <c r="H34" s="179" t="s">
        <v>137</v>
      </c>
      <c r="I34" s="179" t="s">
        <v>130</v>
      </c>
      <c r="J34" s="15"/>
    </row>
    <row r="35" spans="1:10" ht="15" customHeight="1" x14ac:dyDescent="0.25">
      <c r="A35" s="354"/>
      <c r="B35" s="353"/>
      <c r="C35" s="353"/>
      <c r="D35" s="353"/>
      <c r="E35" s="262"/>
      <c r="F35" s="5"/>
      <c r="G35" s="5"/>
      <c r="H35" s="5"/>
      <c r="I35" s="67">
        <f>F35+G35-H35</f>
        <v>0</v>
      </c>
      <c r="J35" s="15"/>
    </row>
    <row r="36" spans="1:10" ht="15" customHeight="1" x14ac:dyDescent="0.25">
      <c r="A36" s="302"/>
      <c r="B36" s="353"/>
      <c r="C36" s="353"/>
      <c r="D36" s="353"/>
      <c r="E36" s="262"/>
      <c r="F36" s="5"/>
      <c r="G36" s="5"/>
      <c r="H36" s="5"/>
      <c r="I36" s="67">
        <f>F36+G36-H36</f>
        <v>0</v>
      </c>
      <c r="J36" s="15"/>
    </row>
    <row r="37" spans="1:10" ht="15" customHeight="1" x14ac:dyDescent="0.25">
      <c r="A37" s="302"/>
      <c r="B37" s="353"/>
      <c r="C37" s="353"/>
      <c r="D37" s="353"/>
      <c r="E37" s="262"/>
      <c r="F37" s="5"/>
      <c r="G37" s="5"/>
      <c r="H37" s="5"/>
      <c r="I37" s="67">
        <f>F37+G37-H37</f>
        <v>0</v>
      </c>
      <c r="J37" s="15"/>
    </row>
    <row r="38" spans="1:10" ht="15" customHeight="1" thickBot="1" x14ac:dyDescent="0.3">
      <c r="E38" s="22" t="s">
        <v>42</v>
      </c>
      <c r="F38" s="38">
        <f>SUM(F35:F37)</f>
        <v>0</v>
      </c>
      <c r="G38" s="38">
        <f>SUM(G35:G37)</f>
        <v>0</v>
      </c>
      <c r="H38" s="38">
        <f>SUM(H35:H37)</f>
        <v>0</v>
      </c>
      <c r="I38" s="38">
        <f>SUM(I35:I37)</f>
        <v>0</v>
      </c>
      <c r="J38" s="15"/>
    </row>
    <row r="39" spans="1:10" ht="15" customHeight="1" thickTop="1" x14ac:dyDescent="0.25"/>
    <row r="40" spans="1:10" ht="15" customHeight="1" x14ac:dyDescent="0.3">
      <c r="A40" s="30" t="s">
        <v>83</v>
      </c>
      <c r="B40" s="34"/>
      <c r="C40" s="34"/>
      <c r="D40" s="35"/>
      <c r="F40" s="30"/>
      <c r="G40" s="30"/>
    </row>
    <row r="41" spans="1:10" ht="15" customHeight="1" x14ac:dyDescent="0.25">
      <c r="H41" s="155" t="s">
        <v>84</v>
      </c>
      <c r="I41" s="178" t="s">
        <v>84</v>
      </c>
    </row>
    <row r="42" spans="1:10" ht="15" customHeight="1" x14ac:dyDescent="0.25">
      <c r="H42" s="64" t="str">
        <f>F24</f>
        <v>1 jan 2021</v>
      </c>
      <c r="I42" s="65" t="str">
        <f>I24</f>
        <v>31 dec 2021</v>
      </c>
    </row>
    <row r="43" spans="1:10" ht="15" customHeight="1" x14ac:dyDescent="0.25">
      <c r="A43" s="1" t="s">
        <v>71</v>
      </c>
      <c r="H43" s="157" t="s">
        <v>90</v>
      </c>
      <c r="I43" s="180" t="s">
        <v>90</v>
      </c>
    </row>
    <row r="44" spans="1:10" ht="15" customHeight="1" x14ac:dyDescent="0.25">
      <c r="A44" s="302"/>
      <c r="B44" s="261"/>
      <c r="C44" s="261"/>
      <c r="D44" s="261"/>
      <c r="E44" s="261"/>
      <c r="F44" s="261"/>
      <c r="G44" s="262"/>
      <c r="H44" s="5"/>
      <c r="I44" s="5"/>
      <c r="J44" s="14"/>
    </row>
    <row r="45" spans="1:10" ht="15" customHeight="1" x14ac:dyDescent="0.25">
      <c r="A45" s="302"/>
      <c r="B45" s="261"/>
      <c r="C45" s="261"/>
      <c r="D45" s="261"/>
      <c r="E45" s="261"/>
      <c r="F45" s="261"/>
      <c r="G45" s="262"/>
      <c r="H45" s="5"/>
      <c r="I45" s="5"/>
      <c r="J45" s="14"/>
    </row>
    <row r="46" spans="1:10" ht="15" customHeight="1" x14ac:dyDescent="0.25">
      <c r="A46" s="302"/>
      <c r="B46" s="261"/>
      <c r="C46" s="261"/>
      <c r="D46" s="261"/>
      <c r="E46" s="261"/>
      <c r="F46" s="261"/>
      <c r="G46" s="262"/>
      <c r="H46" s="5"/>
      <c r="I46" s="5"/>
      <c r="J46" s="14"/>
    </row>
    <row r="47" spans="1:10" ht="15" customHeight="1" x14ac:dyDescent="0.25">
      <c r="A47" s="302"/>
      <c r="B47" s="261"/>
      <c r="C47" s="261"/>
      <c r="D47" s="261"/>
      <c r="E47" s="261"/>
      <c r="F47" s="261"/>
      <c r="G47" s="262"/>
      <c r="H47" s="5"/>
      <c r="I47" s="5"/>
      <c r="J47" s="14"/>
    </row>
    <row r="48" spans="1:10" ht="15" customHeight="1" thickBot="1" x14ac:dyDescent="0.3">
      <c r="G48" s="22" t="s">
        <v>42</v>
      </c>
      <c r="H48" s="38">
        <f>SUM(H44:H47)</f>
        <v>0</v>
      </c>
      <c r="I48" s="38">
        <f>SUM(I44:I47)</f>
        <v>0</v>
      </c>
      <c r="J48" s="14"/>
    </row>
    <row r="49" spans="1:12" ht="15" customHeight="1" thickTop="1" x14ac:dyDescent="0.25">
      <c r="H49" s="22"/>
      <c r="I49" s="15"/>
    </row>
    <row r="50" spans="1:12" ht="15" customHeight="1" x14ac:dyDescent="0.25"/>
    <row r="51" spans="1:12" ht="15" customHeight="1" x14ac:dyDescent="0.25">
      <c r="A51" s="24" t="s">
        <v>135</v>
      </c>
      <c r="H51" s="72"/>
      <c r="J51" s="72"/>
      <c r="L51" s="72"/>
    </row>
    <row r="52" spans="1:12" ht="15" customHeight="1" x14ac:dyDescent="0.25">
      <c r="A52" s="81" t="s">
        <v>339</v>
      </c>
      <c r="F52" s="72"/>
    </row>
    <row r="53" spans="1:12" ht="15" customHeight="1" thickBot="1" x14ac:dyDescent="0.3">
      <c r="A53" s="24"/>
    </row>
    <row r="54" spans="1:12" ht="15" customHeight="1" x14ac:dyDescent="0.25">
      <c r="B54" s="54" t="s">
        <v>109</v>
      </c>
      <c r="C54" s="185"/>
      <c r="D54" s="55"/>
      <c r="E54" s="55"/>
      <c r="F54" s="55"/>
      <c r="G54" s="55"/>
      <c r="H54" s="55"/>
      <c r="I54" s="56"/>
    </row>
    <row r="55" spans="1:12" ht="15" customHeight="1" x14ac:dyDescent="0.25">
      <c r="B55" s="319"/>
      <c r="C55" s="352"/>
      <c r="D55" s="296"/>
      <c r="E55" s="296"/>
      <c r="F55" s="296"/>
      <c r="G55" s="296"/>
      <c r="H55" s="296"/>
      <c r="I55" s="297"/>
    </row>
    <row r="56" spans="1:12" ht="15" customHeight="1" x14ac:dyDescent="0.3">
      <c r="A56" s="34"/>
      <c r="B56" s="319"/>
      <c r="C56" s="352"/>
      <c r="D56" s="296"/>
      <c r="E56" s="296"/>
      <c r="F56" s="296"/>
      <c r="G56" s="296"/>
      <c r="H56" s="296"/>
      <c r="I56" s="297"/>
    </row>
    <row r="57" spans="1:12" ht="15" customHeight="1" x14ac:dyDescent="0.25">
      <c r="B57" s="46"/>
      <c r="C57" s="73"/>
      <c r="D57" s="47"/>
      <c r="E57" s="47"/>
      <c r="F57" s="47"/>
      <c r="G57" s="47"/>
      <c r="H57" s="47"/>
      <c r="I57" s="48"/>
    </row>
    <row r="58" spans="1:12" ht="15" customHeight="1" x14ac:dyDescent="0.25">
      <c r="B58" s="46"/>
      <c r="C58" s="73"/>
      <c r="D58" s="47"/>
      <c r="E58" s="47"/>
      <c r="F58" s="47"/>
      <c r="G58" s="47"/>
      <c r="H58" s="47"/>
      <c r="I58" s="48"/>
    </row>
    <row r="59" spans="1:12" ht="15" customHeight="1" thickBot="1" x14ac:dyDescent="0.3">
      <c r="B59" s="57"/>
      <c r="C59" s="186"/>
      <c r="D59" s="51"/>
      <c r="E59" s="51"/>
      <c r="F59" s="51"/>
      <c r="G59" s="51"/>
      <c r="H59" s="51"/>
      <c r="I59" s="52"/>
    </row>
    <row r="60" spans="1:12" ht="15" customHeight="1" x14ac:dyDescent="0.25"/>
    <row r="61" spans="1:12" ht="15" customHeight="1" x14ac:dyDescent="0.25"/>
    <row r="62" spans="1:12" ht="15" customHeight="1" x14ac:dyDescent="0.25"/>
  </sheetData>
  <sheetProtection algorithmName="SHA-512" hashValue="GMfi0RxzNREMN6ZvYjodj/+af3PWKkX3z93NHwKoMtjawTf5nr2518GTg1kLeBGm4yfh5cP2cq9MUpijDMER5g==" saltValue="RjCKFbzSqZDB6aX7AJaMoQ==" spinCount="100000" sheet="1" selectLockedCells="1"/>
  <mergeCells count="20">
    <mergeCell ref="A36:E36"/>
    <mergeCell ref="A37:E37"/>
    <mergeCell ref="A20:G20"/>
    <mergeCell ref="A8:G8"/>
    <mergeCell ref="A9:G9"/>
    <mergeCell ref="A10:G10"/>
    <mergeCell ref="A11:G11"/>
    <mergeCell ref="A18:G18"/>
    <mergeCell ref="A19:G19"/>
    <mergeCell ref="A26:E26"/>
    <mergeCell ref="A27:E27"/>
    <mergeCell ref="A28:E28"/>
    <mergeCell ref="A29:E29"/>
    <mergeCell ref="A35:E35"/>
    <mergeCell ref="B55:I55"/>
    <mergeCell ref="B56:I56"/>
    <mergeCell ref="A47:G47"/>
    <mergeCell ref="A44:G44"/>
    <mergeCell ref="A45:G45"/>
    <mergeCell ref="A46:G46"/>
  </mergeCells>
  <phoneticPr fontId="0" type="noConversion"/>
  <dataValidations count="1">
    <dataValidation type="whole" operator="greaterThan" allowBlank="1" showInputMessage="1" showErrorMessage="1" sqref="H8:I11 H18:I20 F26:I29 F35:H37 H44:I47" xr:uid="{2003F3EE-E5CF-4C0E-861A-8CB36DC42839}">
      <formula1>0</formula1>
    </dataValidation>
  </dataValidations>
  <pageMargins left="0.78740157480314965" right="0" top="0.39370078740157483" bottom="0" header="0.51181102362204722" footer="0.51181102362204722"/>
  <pageSetup paperSize="9" scale="92" orientation="portrait" r:id="rId1"/>
  <headerFooter alignWithMargins="0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5"/>
  <sheetViews>
    <sheetView zoomScaleNormal="100" workbookViewId="0">
      <selection activeCell="C20" sqref="C20:E20"/>
    </sheetView>
  </sheetViews>
  <sheetFormatPr defaultColWidth="9.109375" defaultRowHeight="13.2" x14ac:dyDescent="0.25"/>
  <cols>
    <col min="1" max="1" width="20.109375" style="80" customWidth="1"/>
    <col min="2" max="2" width="15.44140625" style="80" customWidth="1"/>
    <col min="3" max="3" width="6.88671875" style="80" customWidth="1"/>
    <col min="4" max="5" width="9.109375" style="80"/>
    <col min="6" max="6" width="9.88671875" style="80" customWidth="1"/>
    <col min="7" max="7" width="19.5546875" style="80" customWidth="1"/>
    <col min="8" max="8" width="8.33203125" style="80" customWidth="1"/>
    <col min="9" max="9" width="9.109375" style="80"/>
    <col min="10" max="10" width="22.88671875" style="80" customWidth="1"/>
    <col min="11" max="11" width="2.109375" style="80" customWidth="1"/>
    <col min="12" max="16384" width="9.109375" style="80"/>
  </cols>
  <sheetData>
    <row r="1" spans="1:12" ht="17.399999999999999" x14ac:dyDescent="0.3">
      <c r="A1" s="90">
        <v>7</v>
      </c>
      <c r="B1" s="91">
        <f>'1VOORBLAD'!G6</f>
        <v>0</v>
      </c>
      <c r="C1" s="91"/>
      <c r="D1" s="91"/>
      <c r="E1" s="91"/>
      <c r="F1" s="91"/>
      <c r="G1" s="91"/>
      <c r="H1" s="91"/>
      <c r="I1" s="92"/>
      <c r="J1" s="93" t="s">
        <v>145</v>
      </c>
      <c r="K1" s="92"/>
      <c r="L1" s="92"/>
    </row>
    <row r="2" spans="1:12" ht="20.25" customHeight="1" x14ac:dyDescent="0.3">
      <c r="A2" s="94" t="s">
        <v>1</v>
      </c>
      <c r="B2" s="91">
        <f>'1VOORBLAD'!G7</f>
        <v>0</v>
      </c>
      <c r="C2" s="91"/>
      <c r="D2" s="91"/>
      <c r="E2" s="91"/>
      <c r="F2" s="91"/>
      <c r="G2" s="92"/>
      <c r="H2" s="92"/>
      <c r="I2" s="95" t="s">
        <v>0</v>
      </c>
      <c r="J2" s="96">
        <f>'1VOORBLAD'!G5</f>
        <v>2021</v>
      </c>
      <c r="K2" s="92"/>
      <c r="L2" s="92"/>
    </row>
    <row r="3" spans="1:12" ht="15" customHeight="1" thickBot="1" x14ac:dyDescent="0.3">
      <c r="A3" s="94" t="s">
        <v>146</v>
      </c>
      <c r="B3" s="91">
        <f>'1VOORBLAD'!G8</f>
        <v>0</v>
      </c>
      <c r="C3" s="91"/>
      <c r="D3" s="91"/>
      <c r="E3" s="91"/>
      <c r="F3" s="91"/>
      <c r="G3" s="92"/>
      <c r="H3" s="92"/>
      <c r="I3" s="92"/>
      <c r="J3" s="92"/>
      <c r="K3" s="92"/>
      <c r="L3" s="92"/>
    </row>
    <row r="4" spans="1:12" ht="15" customHeight="1" thickBot="1" x14ac:dyDescent="0.3">
      <c r="A4" s="97" t="s">
        <v>152</v>
      </c>
      <c r="B4" s="103">
        <f>'2VERMOGEN'!I26</f>
        <v>0</v>
      </c>
      <c r="C4" s="91"/>
      <c r="D4" s="91"/>
      <c r="E4" s="91"/>
      <c r="F4" s="91"/>
      <c r="G4" s="92"/>
      <c r="H4" s="92"/>
      <c r="I4" s="92"/>
      <c r="J4" s="92"/>
      <c r="K4" s="92"/>
      <c r="L4" s="92"/>
    </row>
    <row r="5" spans="1:12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x14ac:dyDescent="0.25">
      <c r="A6" s="98" t="s">
        <v>161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x14ac:dyDescent="0.25">
      <c r="A7" s="98" t="s">
        <v>160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98" t="s">
        <v>159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ht="9.75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99" t="s">
        <v>141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99" t="s">
        <v>142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99" t="s">
        <v>149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99" t="s">
        <v>158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92" t="s">
        <v>162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99" t="s">
        <v>163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x14ac:dyDescent="0.25">
      <c r="A16" s="99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x14ac:dyDescent="0.25">
      <c r="A17" s="258" t="s">
        <v>345</v>
      </c>
      <c r="B17" s="259"/>
      <c r="C17" s="259"/>
      <c r="D17" s="259"/>
      <c r="E17" s="259"/>
      <c r="F17" s="259"/>
      <c r="G17" s="259"/>
      <c r="H17" s="92"/>
      <c r="I17" s="92"/>
      <c r="J17" s="92"/>
      <c r="K17" s="92"/>
      <c r="L17" s="92"/>
    </row>
    <row r="18" spans="1:12" x14ac:dyDescent="0.25">
      <c r="A18" s="99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2" x14ac:dyDescent="0.25">
      <c r="A19" s="92" t="s">
        <v>157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ht="18" x14ac:dyDescent="0.25">
      <c r="A20" s="92" t="s">
        <v>156</v>
      </c>
      <c r="B20" s="92"/>
      <c r="C20" s="355"/>
      <c r="D20" s="356"/>
      <c r="E20" s="357"/>
      <c r="F20" s="92"/>
      <c r="G20" s="92"/>
      <c r="H20" s="92"/>
      <c r="I20" s="92"/>
      <c r="J20" s="92"/>
      <c r="K20" s="92"/>
      <c r="L20" s="92"/>
    </row>
    <row r="21" spans="1:12" ht="10.5" customHeight="1" x14ac:dyDescent="0.25">
      <c r="A21" s="158"/>
      <c r="B21" s="158"/>
      <c r="C21" s="159"/>
      <c r="D21" s="160"/>
      <c r="E21" s="160"/>
      <c r="F21" s="158"/>
      <c r="G21" s="158"/>
      <c r="H21" s="158"/>
      <c r="I21" s="158"/>
      <c r="J21" s="158"/>
      <c r="K21" s="158"/>
      <c r="L21" s="158"/>
    </row>
    <row r="22" spans="1:12" x14ac:dyDescent="0.25">
      <c r="A22" s="100" t="s">
        <v>155</v>
      </c>
      <c r="B22" s="158"/>
      <c r="C22" s="159"/>
      <c r="D22" s="160"/>
      <c r="E22" s="160"/>
      <c r="F22" s="158"/>
      <c r="G22" s="158"/>
      <c r="H22" s="158"/>
      <c r="I22" s="158"/>
      <c r="J22" s="158"/>
      <c r="K22" s="158"/>
      <c r="L22" s="158"/>
    </row>
    <row r="23" spans="1:12" x14ac:dyDescent="0.25">
      <c r="A23" s="100" t="s">
        <v>150</v>
      </c>
      <c r="B23" s="158"/>
      <c r="C23" s="100"/>
      <c r="D23" s="100"/>
      <c r="E23" s="160"/>
      <c r="F23" s="158"/>
      <c r="G23" s="158"/>
      <c r="H23" s="158"/>
      <c r="I23" s="158"/>
      <c r="J23" s="158"/>
      <c r="K23" s="158"/>
      <c r="L23" s="158"/>
    </row>
    <row r="24" spans="1:12" x14ac:dyDescent="0.25">
      <c r="A24" s="100" t="s">
        <v>154</v>
      </c>
      <c r="B24" s="158"/>
      <c r="C24" s="159"/>
      <c r="D24" s="160"/>
      <c r="E24" s="160"/>
      <c r="F24" s="158"/>
      <c r="G24" s="158"/>
      <c r="H24" s="158"/>
      <c r="I24" s="158"/>
      <c r="J24" s="158"/>
      <c r="K24" s="158"/>
      <c r="L24" s="158"/>
    </row>
    <row r="25" spans="1:12" x14ac:dyDescent="0.25">
      <c r="A25" s="100"/>
      <c r="B25" s="158"/>
      <c r="C25" s="159"/>
      <c r="D25" s="160"/>
      <c r="E25" s="160"/>
      <c r="F25" s="158"/>
      <c r="G25" s="158"/>
      <c r="H25" s="158"/>
      <c r="I25" s="158"/>
      <c r="J25" s="158"/>
      <c r="K25" s="158"/>
      <c r="L25" s="158"/>
    </row>
    <row r="26" spans="1:12" ht="51" customHeight="1" x14ac:dyDescent="0.25">
      <c r="A26" s="161" t="s">
        <v>153</v>
      </c>
      <c r="B26" s="158"/>
      <c r="C26" s="159"/>
      <c r="D26" s="358"/>
      <c r="E26" s="356"/>
      <c r="F26" s="356"/>
      <c r="G26" s="356"/>
      <c r="H26" s="359"/>
      <c r="I26" s="359"/>
      <c r="J26" s="360"/>
      <c r="K26" s="92"/>
      <c r="L26" s="92"/>
    </row>
    <row r="27" spans="1:12" ht="51" customHeight="1" x14ac:dyDescent="0.25">
      <c r="A27" s="161"/>
      <c r="B27" s="158"/>
      <c r="C27" s="159"/>
      <c r="D27" s="358"/>
      <c r="E27" s="356"/>
      <c r="F27" s="356"/>
      <c r="G27" s="356"/>
      <c r="H27" s="359"/>
      <c r="I27" s="359"/>
      <c r="J27" s="360"/>
      <c r="K27" s="92"/>
      <c r="L27" s="92"/>
    </row>
    <row r="28" spans="1:12" ht="51" customHeight="1" x14ac:dyDescent="0.25">
      <c r="A28" s="161"/>
      <c r="B28" s="158"/>
      <c r="C28" s="159"/>
      <c r="D28" s="365"/>
      <c r="E28" s="366"/>
      <c r="F28" s="366"/>
      <c r="G28" s="366"/>
      <c r="H28" s="366"/>
      <c r="I28" s="366"/>
      <c r="J28" s="367"/>
      <c r="K28" s="92"/>
      <c r="L28" s="92"/>
    </row>
    <row r="29" spans="1:12" x14ac:dyDescent="0.25">
      <c r="A29" s="158"/>
      <c r="B29" s="158"/>
      <c r="C29" s="158"/>
      <c r="D29" s="92"/>
      <c r="E29" s="92"/>
      <c r="F29" s="92"/>
      <c r="G29" s="92"/>
      <c r="H29" s="92"/>
      <c r="I29" s="92"/>
      <c r="J29" s="92"/>
      <c r="K29" s="92"/>
      <c r="L29" s="92"/>
    </row>
    <row r="30" spans="1:12" x14ac:dyDescent="0.25">
      <c r="A30" s="158"/>
      <c r="B30" s="158"/>
      <c r="C30" s="158"/>
      <c r="D30" s="92"/>
      <c r="E30" s="92"/>
      <c r="F30" s="92"/>
      <c r="G30" s="92"/>
      <c r="H30" s="92"/>
      <c r="I30" s="92"/>
      <c r="J30" s="92"/>
      <c r="K30" s="92"/>
      <c r="L30" s="92"/>
    </row>
    <row r="31" spans="1:12" x14ac:dyDescent="0.25">
      <c r="A31" s="161" t="s">
        <v>143</v>
      </c>
      <c r="B31" s="162"/>
      <c r="C31" s="158"/>
      <c r="D31" s="361"/>
      <c r="E31" s="356"/>
      <c r="F31" s="357"/>
      <c r="G31" s="92"/>
      <c r="H31" s="92"/>
      <c r="I31" s="92"/>
      <c r="J31" s="92"/>
      <c r="K31" s="92"/>
      <c r="L31" s="92"/>
    </row>
    <row r="32" spans="1:12" x14ac:dyDescent="0.25">
      <c r="A32" s="161"/>
      <c r="B32" s="162"/>
      <c r="C32" s="158"/>
      <c r="D32" s="101"/>
      <c r="E32" s="102"/>
      <c r="F32" s="102"/>
      <c r="G32" s="92"/>
      <c r="H32" s="92"/>
      <c r="I32" s="92"/>
      <c r="J32" s="92"/>
      <c r="K32" s="92"/>
      <c r="L32" s="92"/>
    </row>
    <row r="33" spans="1:12" x14ac:dyDescent="0.25">
      <c r="A33" s="158"/>
      <c r="B33" s="158"/>
      <c r="C33" s="158"/>
      <c r="D33" s="92" t="s">
        <v>151</v>
      </c>
      <c r="E33" s="92"/>
      <c r="F33" s="92"/>
      <c r="G33" s="92"/>
      <c r="H33" s="92" t="s">
        <v>2</v>
      </c>
      <c r="I33" s="92"/>
      <c r="J33" s="92"/>
      <c r="K33" s="92"/>
      <c r="L33" s="92"/>
    </row>
    <row r="34" spans="1:12" ht="36" customHeight="1" x14ac:dyDescent="0.25">
      <c r="A34" s="161" t="s">
        <v>144</v>
      </c>
      <c r="B34" s="158"/>
      <c r="C34" s="158"/>
      <c r="D34" s="358"/>
      <c r="E34" s="356"/>
      <c r="F34" s="356"/>
      <c r="G34" s="357"/>
      <c r="H34" s="362"/>
      <c r="I34" s="363"/>
      <c r="J34" s="364"/>
      <c r="K34" s="92"/>
      <c r="L34" s="92"/>
    </row>
    <row r="35" spans="1:12" x14ac:dyDescent="0.25">
      <c r="A35" s="158"/>
      <c r="B35" s="158"/>
      <c r="C35" s="158"/>
      <c r="D35" s="92"/>
      <c r="E35" s="92"/>
      <c r="F35" s="92"/>
      <c r="G35" s="92"/>
      <c r="H35" s="92"/>
      <c r="I35" s="92"/>
      <c r="J35" s="92"/>
      <c r="K35" s="92"/>
      <c r="L35" s="92"/>
    </row>
    <row r="36" spans="1:12" x14ac:dyDescent="0.25">
      <c r="A36" s="158"/>
      <c r="B36" s="158"/>
      <c r="C36" s="158"/>
      <c r="D36" s="92" t="s">
        <v>151</v>
      </c>
      <c r="E36" s="92"/>
      <c r="F36" s="92"/>
      <c r="G36" s="92"/>
      <c r="H36" s="92" t="s">
        <v>2</v>
      </c>
      <c r="I36" s="92"/>
      <c r="J36" s="92"/>
      <c r="K36" s="92"/>
      <c r="L36" s="92"/>
    </row>
    <row r="37" spans="1:12" ht="36" customHeight="1" x14ac:dyDescent="0.25">
      <c r="A37" s="158"/>
      <c r="B37" s="158"/>
      <c r="C37" s="158"/>
      <c r="D37" s="358"/>
      <c r="E37" s="356"/>
      <c r="F37" s="356"/>
      <c r="G37" s="357"/>
      <c r="H37" s="362"/>
      <c r="I37" s="363"/>
      <c r="J37" s="364"/>
      <c r="K37" s="92"/>
      <c r="L37" s="92"/>
    </row>
    <row r="38" spans="1:12" x14ac:dyDescent="0.25">
      <c r="A38" s="163">
        <f>'1VOORBLAD'!A56</f>
        <v>0</v>
      </c>
      <c r="B38" s="158"/>
      <c r="C38" s="158"/>
      <c r="D38" s="92"/>
      <c r="E38" s="92"/>
      <c r="F38" s="92"/>
      <c r="G38" s="92"/>
      <c r="H38" s="92"/>
      <c r="I38" s="92"/>
      <c r="J38" s="92"/>
      <c r="K38" s="92"/>
      <c r="L38" s="92"/>
    </row>
    <row r="39" spans="1:12" x14ac:dyDescent="0.25">
      <c r="A39" s="158"/>
      <c r="B39" s="158"/>
      <c r="C39" s="158"/>
      <c r="D39" s="92"/>
      <c r="E39" s="92"/>
      <c r="F39" s="92"/>
      <c r="G39" s="92"/>
      <c r="H39" s="92"/>
      <c r="I39" s="92"/>
      <c r="J39" s="92"/>
      <c r="K39" s="92"/>
      <c r="L39" s="92"/>
    </row>
    <row r="40" spans="1:12" x14ac:dyDescent="0.25">
      <c r="A40" s="158"/>
      <c r="B40" s="158"/>
      <c r="C40" s="158"/>
      <c r="D40" s="92"/>
      <c r="E40" s="92"/>
      <c r="F40" s="92"/>
      <c r="G40" s="92"/>
      <c r="H40" s="92"/>
      <c r="I40" s="92"/>
      <c r="J40" s="92"/>
      <c r="K40" s="92"/>
      <c r="L40" s="92"/>
    </row>
    <row r="41" spans="1:12" x14ac:dyDescent="0.25">
      <c r="A41" s="158"/>
      <c r="B41" s="158"/>
      <c r="C41" s="158"/>
      <c r="D41" s="92"/>
      <c r="E41" s="92"/>
      <c r="F41" s="92"/>
      <c r="G41" s="92"/>
      <c r="H41" s="92"/>
      <c r="I41" s="92"/>
      <c r="J41" s="92"/>
      <c r="K41" s="92"/>
      <c r="L41" s="92"/>
    </row>
    <row r="42" spans="1:12" x14ac:dyDescent="0.25">
      <c r="A42" s="158"/>
      <c r="B42" s="158"/>
      <c r="C42" s="158"/>
      <c r="D42" s="92"/>
      <c r="E42" s="92"/>
      <c r="F42" s="92"/>
      <c r="G42" s="92"/>
      <c r="H42" s="92"/>
      <c r="I42" s="92"/>
      <c r="J42" s="92"/>
      <c r="K42" s="92"/>
      <c r="L42" s="92"/>
    </row>
    <row r="43" spans="1:12" x14ac:dyDescent="0.2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2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x14ac:dyDescent="0.25">
      <c r="K45" s="92"/>
      <c r="L45" s="92"/>
    </row>
  </sheetData>
  <sheetProtection algorithmName="SHA-512" hashValue="PBGX72TmpkwStgmQv53K8RKWe/yrP+PrY89XmWhRw9iNolg/Qo1u/Ks8SnH2C8tjDjUyUxGzFKKq0VI80AyX0g==" saltValue="AWWdY+Ma47oVtDo8cmakpA==" spinCount="100000" sheet="1" selectLockedCells="1"/>
  <mergeCells count="9">
    <mergeCell ref="C20:E20"/>
    <mergeCell ref="D34:G34"/>
    <mergeCell ref="D37:G37"/>
    <mergeCell ref="D26:J26"/>
    <mergeCell ref="D31:F31"/>
    <mergeCell ref="H34:J34"/>
    <mergeCell ref="H37:J37"/>
    <mergeCell ref="D27:J27"/>
    <mergeCell ref="D28:J28"/>
  </mergeCells>
  <pageMargins left="0.78740157480314965" right="0" top="0.39370078740157483" bottom="0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71"/>
  <sheetViews>
    <sheetView workbookViewId="0"/>
  </sheetViews>
  <sheetFormatPr defaultRowHeight="13.2" x14ac:dyDescent="0.25"/>
  <cols>
    <col min="1" max="1" width="13.6640625" bestFit="1" customWidth="1"/>
    <col min="2" max="2" width="5.5546875" customWidth="1"/>
    <col min="3" max="3" width="17" bestFit="1" customWidth="1"/>
    <col min="4" max="4" width="13.5546875" bestFit="1" customWidth="1"/>
    <col min="5" max="5" width="14.33203125" bestFit="1" customWidth="1"/>
    <col min="6" max="6" width="14.88671875" bestFit="1" customWidth="1"/>
    <col min="7" max="7" width="55.6640625" bestFit="1" customWidth="1"/>
    <col min="8" max="8" width="10.6640625" bestFit="1" customWidth="1"/>
    <col min="9" max="9" width="12" bestFit="1" customWidth="1"/>
    <col min="10" max="10" width="12.33203125" bestFit="1" customWidth="1"/>
    <col min="11" max="11" width="9.109375" style="119" customWidth="1"/>
    <col min="12" max="12" width="5.88671875" bestFit="1" customWidth="1"/>
    <col min="13" max="13" width="15.88671875" bestFit="1" customWidth="1"/>
  </cols>
  <sheetData>
    <row r="1" spans="1:12" ht="17.399999999999999" x14ac:dyDescent="0.3">
      <c r="A1" s="251">
        <v>8</v>
      </c>
      <c r="B1" s="154" t="s">
        <v>296</v>
      </c>
      <c r="H1" s="87" t="s">
        <v>240</v>
      </c>
    </row>
    <row r="2" spans="1:12" ht="13.8" thickBot="1" x14ac:dyDescent="0.3">
      <c r="B2" s="87"/>
    </row>
    <row r="3" spans="1:12" ht="13.8" thickBot="1" x14ac:dyDescent="0.3">
      <c r="A3" s="107" t="s">
        <v>170</v>
      </c>
      <c r="B3" s="108" t="s">
        <v>164</v>
      </c>
      <c r="C3" s="108" t="s">
        <v>165</v>
      </c>
      <c r="D3" s="115" t="s">
        <v>182</v>
      </c>
      <c r="E3" s="115" t="s">
        <v>183</v>
      </c>
      <c r="F3" s="108" t="s">
        <v>166</v>
      </c>
      <c r="G3" s="115" t="s">
        <v>184</v>
      </c>
      <c r="H3" s="108" t="s">
        <v>167</v>
      </c>
      <c r="I3" s="108" t="s">
        <v>168</v>
      </c>
      <c r="J3" s="109" t="s">
        <v>169</v>
      </c>
      <c r="K3" s="143"/>
      <c r="L3" s="117"/>
    </row>
    <row r="4" spans="1:12" x14ac:dyDescent="0.25">
      <c r="A4" s="113" t="s">
        <v>171</v>
      </c>
      <c r="B4" s="110">
        <f>'1VOORBLAD'!$G$5</f>
        <v>2021</v>
      </c>
      <c r="C4" s="110">
        <f>'1VOORBLAD'!$G$8</f>
        <v>0</v>
      </c>
      <c r="D4" s="110">
        <f>'1VOORBLAD'!$G$6</f>
        <v>0</v>
      </c>
      <c r="E4" s="110">
        <f>'1VOORBLAD'!$G$7</f>
        <v>0</v>
      </c>
      <c r="F4" s="138" t="s">
        <v>187</v>
      </c>
      <c r="G4" s="139" t="s">
        <v>185</v>
      </c>
      <c r="H4" s="140">
        <f>ROUND('5Toelichting1'!J11,0)</f>
        <v>0</v>
      </c>
      <c r="I4" s="140">
        <f t="shared" ref="I4:I68" si="0">IF($H4&gt;=0,$H4,0)</f>
        <v>0</v>
      </c>
      <c r="J4" s="141">
        <f t="shared" ref="J4:J68" si="1">IF($H4&lt;0,$H4*-1,0)</f>
        <v>0</v>
      </c>
      <c r="L4" s="78"/>
    </row>
    <row r="5" spans="1:12" x14ac:dyDescent="0.25">
      <c r="A5" s="195" t="s">
        <v>171</v>
      </c>
      <c r="B5" s="196">
        <f>'1VOORBLAD'!$G$5</f>
        <v>2021</v>
      </c>
      <c r="C5" s="196">
        <f>'1VOORBLAD'!$G$8</f>
        <v>0</v>
      </c>
      <c r="D5" s="196">
        <f>'1VOORBLAD'!$G$6</f>
        <v>0</v>
      </c>
      <c r="E5" s="196">
        <f>'1VOORBLAD'!$G$7</f>
        <v>0</v>
      </c>
      <c r="F5" s="234" t="s">
        <v>282</v>
      </c>
      <c r="G5" s="139" t="s">
        <v>283</v>
      </c>
      <c r="H5" s="140">
        <f>ROUND('5Toelichting1'!J20,0)</f>
        <v>0</v>
      </c>
      <c r="I5" s="140">
        <f t="shared" si="0"/>
        <v>0</v>
      </c>
      <c r="J5" s="141">
        <f t="shared" si="1"/>
        <v>0</v>
      </c>
      <c r="L5" s="78"/>
    </row>
    <row r="6" spans="1:12" x14ac:dyDescent="0.25">
      <c r="A6" s="195" t="s">
        <v>171</v>
      </c>
      <c r="B6" s="196">
        <f>'1VOORBLAD'!$G$5</f>
        <v>2021</v>
      </c>
      <c r="C6" s="196">
        <f>'1VOORBLAD'!$G$8</f>
        <v>0</v>
      </c>
      <c r="D6" s="196">
        <f>'1VOORBLAD'!$G$6</f>
        <v>0</v>
      </c>
      <c r="E6" s="196">
        <f>'1VOORBLAD'!$G$7</f>
        <v>0</v>
      </c>
      <c r="F6" s="138" t="s">
        <v>188</v>
      </c>
      <c r="G6" s="139" t="s">
        <v>186</v>
      </c>
      <c r="H6" s="140">
        <f>ROUND('5Toelichting1'!J21,0)</f>
        <v>0</v>
      </c>
      <c r="I6" s="140">
        <f t="shared" si="0"/>
        <v>0</v>
      </c>
      <c r="J6" s="141">
        <f t="shared" si="1"/>
        <v>0</v>
      </c>
      <c r="L6" s="78"/>
    </row>
    <row r="7" spans="1:12" x14ac:dyDescent="0.25">
      <c r="A7" s="195" t="s">
        <v>171</v>
      </c>
      <c r="B7" s="196">
        <f>'1VOORBLAD'!$G$5</f>
        <v>2021</v>
      </c>
      <c r="C7" s="196">
        <f>'1VOORBLAD'!$G$8</f>
        <v>0</v>
      </c>
      <c r="D7" s="196">
        <f>'1VOORBLAD'!$G$6</f>
        <v>0</v>
      </c>
      <c r="E7" s="196">
        <f>'1VOORBLAD'!$G$7</f>
        <v>0</v>
      </c>
      <c r="F7" s="138" t="s">
        <v>190</v>
      </c>
      <c r="G7" s="139" t="s">
        <v>189</v>
      </c>
      <c r="H7" s="140">
        <f>ROUND('5Toelichting1'!J32,0)</f>
        <v>0</v>
      </c>
      <c r="I7" s="140">
        <f t="shared" si="0"/>
        <v>0</v>
      </c>
      <c r="J7" s="141">
        <f t="shared" si="1"/>
        <v>0</v>
      </c>
      <c r="L7" s="120"/>
    </row>
    <row r="8" spans="1:12" x14ac:dyDescent="0.25">
      <c r="A8" s="195" t="s">
        <v>171</v>
      </c>
      <c r="B8" s="196">
        <f>'1VOORBLAD'!$G$5</f>
        <v>2021</v>
      </c>
      <c r="C8" s="196">
        <f>'1VOORBLAD'!$G$8</f>
        <v>0</v>
      </c>
      <c r="D8" s="196">
        <f>'1VOORBLAD'!$G$6</f>
        <v>0</v>
      </c>
      <c r="E8" s="196">
        <f>'1VOORBLAD'!$G$7</f>
        <v>0</v>
      </c>
      <c r="F8" s="138" t="s">
        <v>191</v>
      </c>
      <c r="G8" s="139" t="s">
        <v>194</v>
      </c>
      <c r="H8" s="140">
        <f>ROUND('5Toelichting1'!J42,0)</f>
        <v>0</v>
      </c>
      <c r="I8" s="140">
        <f t="shared" si="0"/>
        <v>0</v>
      </c>
      <c r="J8" s="141">
        <f t="shared" si="1"/>
        <v>0</v>
      </c>
      <c r="L8" s="120"/>
    </row>
    <row r="9" spans="1:12" x14ac:dyDescent="0.25">
      <c r="A9" s="195" t="s">
        <v>171</v>
      </c>
      <c r="B9" s="196">
        <f>'1VOORBLAD'!$G$5</f>
        <v>2021</v>
      </c>
      <c r="C9" s="196">
        <f>'1VOORBLAD'!$G$8</f>
        <v>0</v>
      </c>
      <c r="D9" s="196">
        <f>'1VOORBLAD'!$G$6</f>
        <v>0</v>
      </c>
      <c r="E9" s="196">
        <f>'1VOORBLAD'!$G$7</f>
        <v>0</v>
      </c>
      <c r="F9" s="138" t="s">
        <v>192</v>
      </c>
      <c r="G9" s="139" t="s">
        <v>193</v>
      </c>
      <c r="H9" s="140">
        <f>ROUND('5Toelichting1'!J54,0)</f>
        <v>0</v>
      </c>
      <c r="I9" s="140">
        <f t="shared" si="0"/>
        <v>0</v>
      </c>
      <c r="J9" s="141">
        <f t="shared" si="1"/>
        <v>0</v>
      </c>
      <c r="L9" s="121"/>
    </row>
    <row r="10" spans="1:12" x14ac:dyDescent="0.25">
      <c r="A10" s="195" t="s">
        <v>171</v>
      </c>
      <c r="B10" s="196">
        <f>'1VOORBLAD'!$G$5</f>
        <v>2021</v>
      </c>
      <c r="C10" s="196">
        <f>'1VOORBLAD'!$G$8</f>
        <v>0</v>
      </c>
      <c r="D10" s="196">
        <f>'1VOORBLAD'!$G$6</f>
        <v>0</v>
      </c>
      <c r="E10" s="196">
        <f>'1VOORBLAD'!$G$7</f>
        <v>0</v>
      </c>
      <c r="F10" s="138" t="s">
        <v>195</v>
      </c>
      <c r="G10" s="139" t="s">
        <v>227</v>
      </c>
      <c r="H10" s="140">
        <f>ROUND('6Toelichting2'!I12,0)</f>
        <v>0</v>
      </c>
      <c r="I10" s="140">
        <f t="shared" si="0"/>
        <v>0</v>
      </c>
      <c r="J10" s="141">
        <f t="shared" si="1"/>
        <v>0</v>
      </c>
      <c r="L10" s="121"/>
    </row>
    <row r="11" spans="1:12" x14ac:dyDescent="0.25">
      <c r="A11" s="195" t="s">
        <v>171</v>
      </c>
      <c r="B11" s="196">
        <f>'1VOORBLAD'!$G$5</f>
        <v>2021</v>
      </c>
      <c r="C11" s="196">
        <f>'1VOORBLAD'!$G$8</f>
        <v>0</v>
      </c>
      <c r="D11" s="196">
        <f>'1VOORBLAD'!$G$6</f>
        <v>0</v>
      </c>
      <c r="E11" s="196">
        <f>'1VOORBLAD'!$G$7</f>
        <v>0</v>
      </c>
      <c r="F11" s="138">
        <v>1000</v>
      </c>
      <c r="G11" s="139" t="s">
        <v>110</v>
      </c>
      <c r="H11" s="140">
        <f>ROUND('6Toelichting2'!I18,0)</f>
        <v>0</v>
      </c>
      <c r="I11" s="140">
        <f t="shared" si="0"/>
        <v>0</v>
      </c>
      <c r="J11" s="141">
        <f t="shared" si="1"/>
        <v>0</v>
      </c>
      <c r="L11" s="121"/>
    </row>
    <row r="12" spans="1:12" x14ac:dyDescent="0.25">
      <c r="A12" s="195" t="s">
        <v>171</v>
      </c>
      <c r="B12" s="196">
        <f>'1VOORBLAD'!$G$5</f>
        <v>2021</v>
      </c>
      <c r="C12" s="196">
        <f>'1VOORBLAD'!$G$8</f>
        <v>0</v>
      </c>
      <c r="D12" s="196">
        <f>'1VOORBLAD'!$G$6</f>
        <v>0</v>
      </c>
      <c r="E12" s="196">
        <f>'1VOORBLAD'!$G$7</f>
        <v>0</v>
      </c>
      <c r="F12" s="138" t="s">
        <v>196</v>
      </c>
      <c r="G12" s="139" t="s">
        <v>78</v>
      </c>
      <c r="H12" s="140">
        <f>ROUND('6Toelichting2'!I19+'6Toelichting2'!I20,0)</f>
        <v>0</v>
      </c>
      <c r="I12" s="140">
        <f t="shared" si="0"/>
        <v>0</v>
      </c>
      <c r="J12" s="141">
        <f t="shared" si="1"/>
        <v>0</v>
      </c>
      <c r="L12" s="121"/>
    </row>
    <row r="13" spans="1:12" x14ac:dyDescent="0.25">
      <c r="A13" s="195"/>
      <c r="B13" s="196"/>
      <c r="C13" s="196"/>
      <c r="D13" s="196"/>
      <c r="E13" s="196"/>
      <c r="F13" s="138"/>
      <c r="G13" s="139"/>
      <c r="H13" s="140"/>
      <c r="I13" s="140"/>
      <c r="J13" s="141"/>
      <c r="L13" s="121"/>
    </row>
    <row r="14" spans="1:12" x14ac:dyDescent="0.25">
      <c r="A14" s="197" t="s">
        <v>179</v>
      </c>
      <c r="B14" s="197">
        <f>'1VOORBLAD'!$G$5</f>
        <v>2021</v>
      </c>
      <c r="C14" s="197">
        <f>'1VOORBLAD'!$G$8</f>
        <v>0</v>
      </c>
      <c r="D14" s="197">
        <f>'1VOORBLAD'!$G$6</f>
        <v>0</v>
      </c>
      <c r="E14" s="197">
        <f>'1VOORBLAD'!$G$7</f>
        <v>0</v>
      </c>
      <c r="F14" s="198"/>
      <c r="G14" s="199" t="s">
        <v>171</v>
      </c>
      <c r="H14" s="200">
        <f>SUM(H4:H12)</f>
        <v>0</v>
      </c>
      <c r="I14" s="200">
        <f>SUM(I4:I12)</f>
        <v>0</v>
      </c>
      <c r="J14" s="200">
        <f>SUM(J4:J12)</f>
        <v>0</v>
      </c>
      <c r="K14" s="120"/>
      <c r="L14" s="145"/>
    </row>
    <row r="15" spans="1:12" x14ac:dyDescent="0.25">
      <c r="A15" s="201"/>
      <c r="B15" s="202"/>
      <c r="C15" s="202"/>
      <c r="D15" s="202"/>
      <c r="E15" s="202"/>
      <c r="F15" s="203"/>
      <c r="G15" s="204"/>
      <c r="H15" s="205"/>
      <c r="I15" s="205"/>
      <c r="J15" s="206"/>
      <c r="K15" s="120"/>
      <c r="L15" s="145"/>
    </row>
    <row r="16" spans="1:12" x14ac:dyDescent="0.25">
      <c r="A16" s="113" t="s">
        <v>172</v>
      </c>
      <c r="B16" s="110">
        <f>'1VOORBLAD'!$G$5</f>
        <v>2021</v>
      </c>
      <c r="C16" s="110">
        <f>'1VOORBLAD'!$G$8</f>
        <v>0</v>
      </c>
      <c r="D16" s="110">
        <f>'1VOORBLAD'!$G$6</f>
        <v>0</v>
      </c>
      <c r="E16" s="110">
        <f>'1VOORBLAD'!$G$7</f>
        <v>0</v>
      </c>
      <c r="F16" s="138" t="s">
        <v>197</v>
      </c>
      <c r="G16" s="111" t="s">
        <v>304</v>
      </c>
      <c r="H16" s="112">
        <f>ROUND('2VERMOGEN'!J38*-1,0)</f>
        <v>0</v>
      </c>
      <c r="I16" s="112">
        <f t="shared" si="0"/>
        <v>0</v>
      </c>
      <c r="J16" s="114">
        <f t="shared" si="1"/>
        <v>0</v>
      </c>
      <c r="K16" s="142"/>
      <c r="L16" s="146"/>
    </row>
    <row r="17" spans="1:16" x14ac:dyDescent="0.25">
      <c r="A17" s="113" t="s">
        <v>172</v>
      </c>
      <c r="B17" s="110">
        <f>'1VOORBLAD'!$G$5</f>
        <v>2021</v>
      </c>
      <c r="C17" s="110">
        <f>'1VOORBLAD'!$G$8</f>
        <v>0</v>
      </c>
      <c r="D17" s="110">
        <f>'1VOORBLAD'!$G$6</f>
        <v>0</v>
      </c>
      <c r="E17" s="110">
        <f>'1VOORBLAD'!$G$7</f>
        <v>0</v>
      </c>
      <c r="F17" s="138" t="s">
        <v>198</v>
      </c>
      <c r="G17" s="139" t="s">
        <v>202</v>
      </c>
      <c r="H17" s="112">
        <f>ROUND(('2VERMOGEN'!G41)*-1,0)</f>
        <v>0</v>
      </c>
      <c r="I17" s="112">
        <f t="shared" si="0"/>
        <v>0</v>
      </c>
      <c r="J17" s="114">
        <f t="shared" si="1"/>
        <v>0</v>
      </c>
      <c r="K17" s="120"/>
      <c r="L17" s="145"/>
      <c r="N17" s="87"/>
    </row>
    <row r="18" spans="1:16" x14ac:dyDescent="0.25">
      <c r="A18" s="113" t="s">
        <v>172</v>
      </c>
      <c r="B18" s="110">
        <f>'1VOORBLAD'!$G$5</f>
        <v>2021</v>
      </c>
      <c r="C18" s="110">
        <f>'1VOORBLAD'!$G$8</f>
        <v>0</v>
      </c>
      <c r="D18" s="110">
        <f>'1VOORBLAD'!$G$6</f>
        <v>0</v>
      </c>
      <c r="E18" s="110">
        <f>'1VOORBLAD'!$G$7</f>
        <v>0</v>
      </c>
      <c r="F18" s="138" t="s">
        <v>199</v>
      </c>
      <c r="G18" s="139" t="s">
        <v>228</v>
      </c>
      <c r="H18" s="112">
        <f>ROUND(('2VERMOGEN'!G42)*-1,0)</f>
        <v>0</v>
      </c>
      <c r="I18" s="112">
        <f t="shared" si="0"/>
        <v>0</v>
      </c>
      <c r="J18" s="114">
        <f t="shared" si="1"/>
        <v>0</v>
      </c>
      <c r="K18" s="120"/>
      <c r="L18" s="145"/>
    </row>
    <row r="19" spans="1:16" x14ac:dyDescent="0.25">
      <c r="A19" s="113" t="s">
        <v>172</v>
      </c>
      <c r="B19" s="110">
        <f>'1VOORBLAD'!$G$5</f>
        <v>2021</v>
      </c>
      <c r="C19" s="110">
        <f>'1VOORBLAD'!$G$8</f>
        <v>0</v>
      </c>
      <c r="D19" s="110">
        <f>'1VOORBLAD'!$G$6</f>
        <v>0</v>
      </c>
      <c r="E19" s="110">
        <f>'1VOORBLAD'!$G$7</f>
        <v>0</v>
      </c>
      <c r="F19" s="138" t="s">
        <v>200</v>
      </c>
      <c r="G19" s="139" t="s">
        <v>203</v>
      </c>
      <c r="H19" s="112">
        <f>ROUND(('2VERMOGEN'!G43+'2VERMOGEN'!G44+'2VERMOGEN'!G45+'2VERMOGEN'!G46)*-1,0)</f>
        <v>0</v>
      </c>
      <c r="I19" s="112">
        <f t="shared" si="0"/>
        <v>0</v>
      </c>
      <c r="J19" s="114">
        <f t="shared" si="1"/>
        <v>0</v>
      </c>
      <c r="K19" s="144"/>
      <c r="L19" s="145"/>
      <c r="N19" s="116"/>
      <c r="P19" s="116"/>
    </row>
    <row r="20" spans="1:16" x14ac:dyDescent="0.25">
      <c r="A20" s="113" t="s">
        <v>172</v>
      </c>
      <c r="B20" s="110">
        <f>'1VOORBLAD'!$G$5</f>
        <v>2021</v>
      </c>
      <c r="C20" s="110">
        <f>'1VOORBLAD'!$G$8</f>
        <v>0</v>
      </c>
      <c r="D20" s="110">
        <f>'1VOORBLAD'!$G$6</f>
        <v>0</v>
      </c>
      <c r="E20" s="110">
        <f>'1VOORBLAD'!$G$7</f>
        <v>0</v>
      </c>
      <c r="F20" s="138" t="s">
        <v>201</v>
      </c>
      <c r="G20" s="139" t="s">
        <v>204</v>
      </c>
      <c r="H20" s="140">
        <f>ROUND((H68),0)</f>
        <v>0</v>
      </c>
      <c r="I20" s="112">
        <f t="shared" si="0"/>
        <v>0</v>
      </c>
      <c r="J20" s="114">
        <f t="shared" si="1"/>
        <v>0</v>
      </c>
      <c r="K20" s="120"/>
      <c r="L20" s="145"/>
    </row>
    <row r="21" spans="1:16" x14ac:dyDescent="0.25">
      <c r="A21" s="229" t="s">
        <v>172</v>
      </c>
      <c r="B21" s="230">
        <f>'1VOORBLAD'!$G$5</f>
        <v>2021</v>
      </c>
      <c r="C21" s="230">
        <f>'1VOORBLAD'!$G$8</f>
        <v>0</v>
      </c>
      <c r="D21" s="230">
        <f>'1VOORBLAD'!$G$6</f>
        <v>0</v>
      </c>
      <c r="E21" s="230">
        <f>'1VOORBLAD'!$G$7</f>
        <v>0</v>
      </c>
      <c r="F21" s="231"/>
      <c r="G21" s="231" t="s">
        <v>281</v>
      </c>
      <c r="H21" s="232">
        <f>SUM(H16:H20)</f>
        <v>0</v>
      </c>
      <c r="I21" s="232">
        <f>SUM(I16:I20)</f>
        <v>0</v>
      </c>
      <c r="J21" s="233">
        <f>SUM(J16:J20)</f>
        <v>0</v>
      </c>
      <c r="K21" s="120"/>
      <c r="L21" s="121"/>
    </row>
    <row r="22" spans="1:16" x14ac:dyDescent="0.25">
      <c r="A22" s="113" t="s">
        <v>172</v>
      </c>
      <c r="B22" s="110">
        <f>'1VOORBLAD'!$G$5</f>
        <v>2021</v>
      </c>
      <c r="C22" s="110">
        <f>'1VOORBLAD'!$G$8</f>
        <v>0</v>
      </c>
      <c r="D22" s="110">
        <f>'1VOORBLAD'!$G$6</f>
        <v>0</v>
      </c>
      <c r="E22" s="110">
        <f>'1VOORBLAD'!$G$7</f>
        <v>0</v>
      </c>
      <c r="F22" s="138" t="s">
        <v>208</v>
      </c>
      <c r="G22" s="111" t="s">
        <v>207</v>
      </c>
      <c r="H22" s="112">
        <f>ROUND('6Toelichting2'!I30*-1,0)</f>
        <v>0</v>
      </c>
      <c r="I22" s="112">
        <f t="shared" si="0"/>
        <v>0</v>
      </c>
      <c r="J22" s="114">
        <f t="shared" si="1"/>
        <v>0</v>
      </c>
      <c r="K22" s="120"/>
      <c r="L22" s="121"/>
    </row>
    <row r="23" spans="1:16" x14ac:dyDescent="0.25">
      <c r="A23" s="113" t="s">
        <v>172</v>
      </c>
      <c r="B23" s="110">
        <f>'1VOORBLAD'!$G$5</f>
        <v>2021</v>
      </c>
      <c r="C23" s="110">
        <f>'1VOORBLAD'!$G$8</f>
        <v>0</v>
      </c>
      <c r="D23" s="110">
        <f>'1VOORBLAD'!$G$6</f>
        <v>0</v>
      </c>
      <c r="E23" s="110">
        <f>'1VOORBLAD'!$G$7</f>
        <v>0</v>
      </c>
      <c r="F23" s="138" t="s">
        <v>209</v>
      </c>
      <c r="G23" s="139" t="s">
        <v>206</v>
      </c>
      <c r="H23" s="140">
        <f>ROUND('6Toelichting2'!I38*-1,0)</f>
        <v>0</v>
      </c>
      <c r="I23" s="112">
        <f>IF($H23&gt;=0,$H23,0)</f>
        <v>0</v>
      </c>
      <c r="J23" s="114">
        <f>IF($H23&lt;0,$H23*-1,0)</f>
        <v>0</v>
      </c>
      <c r="L23" s="121"/>
    </row>
    <row r="24" spans="1:16" x14ac:dyDescent="0.25">
      <c r="A24" s="113" t="s">
        <v>172</v>
      </c>
      <c r="B24" s="110">
        <f>'1VOORBLAD'!$G$5</f>
        <v>2021</v>
      </c>
      <c r="C24" s="110">
        <f>'1VOORBLAD'!$G$8</f>
        <v>0</v>
      </c>
      <c r="D24" s="110">
        <f>'1VOORBLAD'!$G$6</f>
        <v>0</v>
      </c>
      <c r="E24" s="110">
        <f>'1VOORBLAD'!$G$7</f>
        <v>0</v>
      </c>
      <c r="F24" s="138" t="s">
        <v>205</v>
      </c>
      <c r="G24" s="111" t="s">
        <v>43</v>
      </c>
      <c r="H24" s="112">
        <f>ROUND('6Toelichting2'!I48*-1,0)</f>
        <v>0</v>
      </c>
      <c r="I24" s="112">
        <f>IF($H24&gt;=0,$H24,0)</f>
        <v>0</v>
      </c>
      <c r="J24" s="114">
        <f>IF($H24&lt;0,$H24*-1,0)</f>
        <v>0</v>
      </c>
      <c r="K24" s="120"/>
      <c r="L24" s="121"/>
    </row>
    <row r="25" spans="1:16" x14ac:dyDescent="0.25">
      <c r="A25" s="113"/>
      <c r="B25" s="110"/>
      <c r="C25" s="110"/>
      <c r="D25" s="110"/>
      <c r="E25" s="110"/>
      <c r="F25" s="118"/>
      <c r="G25" s="111"/>
      <c r="H25" s="112"/>
      <c r="I25" s="112"/>
      <c r="J25" s="114"/>
      <c r="K25" s="120"/>
      <c r="L25" s="121"/>
    </row>
    <row r="26" spans="1:16" x14ac:dyDescent="0.25">
      <c r="A26" s="197" t="s">
        <v>178</v>
      </c>
      <c r="B26" s="197">
        <f>'1VOORBLAD'!$G$5</f>
        <v>2021</v>
      </c>
      <c r="C26" s="197">
        <f>'1VOORBLAD'!$G$8</f>
        <v>0</v>
      </c>
      <c r="D26" s="197">
        <f>'1VOORBLAD'!$G$6</f>
        <v>0</v>
      </c>
      <c r="E26" s="197">
        <f>'1VOORBLAD'!$G$7</f>
        <v>0</v>
      </c>
      <c r="F26" s="198"/>
      <c r="G26" s="199" t="s">
        <v>172</v>
      </c>
      <c r="H26" s="200">
        <f>SUM(H21:H24)</f>
        <v>0</v>
      </c>
      <c r="I26" s="200">
        <f t="shared" ref="I26:J26" si="2">SUM(I21:I24)</f>
        <v>0</v>
      </c>
      <c r="J26" s="200">
        <f t="shared" si="2"/>
        <v>0</v>
      </c>
      <c r="L26" s="78"/>
    </row>
    <row r="27" spans="1:16" x14ac:dyDescent="0.25">
      <c r="A27" s="201"/>
      <c r="B27" s="202"/>
      <c r="C27" s="202"/>
      <c r="D27" s="202"/>
      <c r="E27" s="202"/>
      <c r="F27" s="203"/>
      <c r="G27" s="204"/>
      <c r="H27" s="205"/>
      <c r="I27" s="205"/>
      <c r="J27" s="206"/>
      <c r="L27" s="78"/>
    </row>
    <row r="28" spans="1:16" x14ac:dyDescent="0.25">
      <c r="A28" s="113" t="s">
        <v>120</v>
      </c>
      <c r="B28" s="110">
        <f>'1VOORBLAD'!$G$5</f>
        <v>2021</v>
      </c>
      <c r="C28" s="110">
        <f>'1VOORBLAD'!$G$8</f>
        <v>0</v>
      </c>
      <c r="D28" s="110">
        <f>'1VOORBLAD'!$G$6</f>
        <v>0</v>
      </c>
      <c r="E28" s="110">
        <f>'1VOORBLAD'!$G$7</f>
        <v>0</v>
      </c>
      <c r="F28" s="246">
        <v>8005</v>
      </c>
      <c r="G28" s="111" t="s">
        <v>10</v>
      </c>
      <c r="H28" s="112">
        <f>ROUND('3BATEN'!$D$8*-1,0)</f>
        <v>0</v>
      </c>
      <c r="I28" s="112">
        <f t="shared" ref="I28:I37" si="3">IF($H28&gt;=0,$H28,0)</f>
        <v>0</v>
      </c>
      <c r="J28" s="114">
        <f t="shared" ref="J28:J37" si="4">IF($H28&lt;0,$H28*-1,0)</f>
        <v>0</v>
      </c>
      <c r="K28" s="120"/>
      <c r="L28" s="249"/>
    </row>
    <row r="29" spans="1:16" x14ac:dyDescent="0.25">
      <c r="A29" s="113" t="s">
        <v>120</v>
      </c>
      <c r="B29" s="110">
        <f>'1VOORBLAD'!$G$5</f>
        <v>2021</v>
      </c>
      <c r="C29" s="110">
        <f>'1VOORBLAD'!$G$8</f>
        <v>0</v>
      </c>
      <c r="D29" s="110">
        <f>'1VOORBLAD'!$G$6</f>
        <v>0</v>
      </c>
      <c r="E29" s="110">
        <f>'1VOORBLAD'!$G$7</f>
        <v>0</v>
      </c>
      <c r="F29" s="246">
        <v>8010</v>
      </c>
      <c r="G29" s="111" t="s">
        <v>11</v>
      </c>
      <c r="H29" s="112">
        <f>ROUND('3BATEN'!$D$9*-1,0)</f>
        <v>0</v>
      </c>
      <c r="I29" s="112">
        <f t="shared" si="3"/>
        <v>0</v>
      </c>
      <c r="J29" s="114">
        <f t="shared" si="4"/>
        <v>0</v>
      </c>
      <c r="K29" s="120"/>
      <c r="L29" s="249"/>
      <c r="M29" s="235"/>
    </row>
    <row r="30" spans="1:16" x14ac:dyDescent="0.25">
      <c r="A30" s="113" t="s">
        <v>120</v>
      </c>
      <c r="B30" s="110">
        <f>'1VOORBLAD'!$G$5</f>
        <v>2021</v>
      </c>
      <c r="C30" s="110">
        <f>'1VOORBLAD'!$G$8</f>
        <v>0</v>
      </c>
      <c r="D30" s="110">
        <f>'1VOORBLAD'!$G$6</f>
        <v>0</v>
      </c>
      <c r="E30" s="110">
        <f>'1VOORBLAD'!$G$7</f>
        <v>0</v>
      </c>
      <c r="F30" s="118">
        <v>8091</v>
      </c>
      <c r="G30" s="111" t="s">
        <v>308</v>
      </c>
      <c r="H30" s="112">
        <f>ROUND('3BATEN'!$D$10*-1,0)</f>
        <v>0</v>
      </c>
      <c r="I30" s="112">
        <f t="shared" si="3"/>
        <v>0</v>
      </c>
      <c r="J30" s="114">
        <f t="shared" si="4"/>
        <v>0</v>
      </c>
      <c r="K30" s="120"/>
      <c r="L30" s="238"/>
    </row>
    <row r="31" spans="1:16" x14ac:dyDescent="0.25">
      <c r="A31" s="113" t="s">
        <v>120</v>
      </c>
      <c r="B31" s="110">
        <f>'1VOORBLAD'!$G$5</f>
        <v>2021</v>
      </c>
      <c r="C31" s="110">
        <f>'1VOORBLAD'!$G$8</f>
        <v>0</v>
      </c>
      <c r="D31" s="110">
        <f>'1VOORBLAD'!$G$6</f>
        <v>0</v>
      </c>
      <c r="E31" s="110">
        <f>'1VOORBLAD'!$G$7</f>
        <v>0</v>
      </c>
      <c r="F31" s="138">
        <v>8090</v>
      </c>
      <c r="G31" s="111" t="s">
        <v>306</v>
      </c>
      <c r="H31" s="112">
        <f>ROUND(('3BATEN'!$D$12+'3BATEN'!$D$13+'3BATEN'!$D$14+'3BATEN'!$D$15)*-1,0)</f>
        <v>0</v>
      </c>
      <c r="I31" s="112">
        <f t="shared" si="3"/>
        <v>0</v>
      </c>
      <c r="J31" s="114">
        <f t="shared" si="4"/>
        <v>0</v>
      </c>
      <c r="K31" s="120"/>
      <c r="L31" s="238"/>
    </row>
    <row r="32" spans="1:16" x14ac:dyDescent="0.25">
      <c r="A32" s="113" t="s">
        <v>120</v>
      </c>
      <c r="B32" s="110">
        <f>'1VOORBLAD'!$G$5</f>
        <v>2021</v>
      </c>
      <c r="C32" s="110">
        <f>'1VOORBLAD'!$G$8</f>
        <v>0</v>
      </c>
      <c r="D32" s="110">
        <f>'1VOORBLAD'!$G$6</f>
        <v>0</v>
      </c>
      <c r="E32" s="110">
        <f>'1VOORBLAD'!$G$7</f>
        <v>0</v>
      </c>
      <c r="F32" s="138">
        <v>8200</v>
      </c>
      <c r="G32" s="111" t="s">
        <v>15</v>
      </c>
      <c r="H32" s="112">
        <f>ROUND('3BATEN'!$D$19*-1,0)</f>
        <v>0</v>
      </c>
      <c r="I32" s="112">
        <f t="shared" si="3"/>
        <v>0</v>
      </c>
      <c r="J32" s="114">
        <f t="shared" si="4"/>
        <v>0</v>
      </c>
      <c r="K32" s="120"/>
      <c r="L32" s="238"/>
    </row>
    <row r="33" spans="1:13" x14ac:dyDescent="0.25">
      <c r="A33" s="113" t="s">
        <v>120</v>
      </c>
      <c r="B33" s="110">
        <f>'1VOORBLAD'!$G$5</f>
        <v>2021</v>
      </c>
      <c r="C33" s="110">
        <f>'1VOORBLAD'!$G$8</f>
        <v>0</v>
      </c>
      <c r="D33" s="110">
        <f>'1VOORBLAD'!$G$6</f>
        <v>0</v>
      </c>
      <c r="E33" s="110">
        <f>'1VOORBLAD'!$G$7</f>
        <v>0</v>
      </c>
      <c r="F33" s="138">
        <v>8240</v>
      </c>
      <c r="G33" s="111" t="s">
        <v>229</v>
      </c>
      <c r="H33" s="112">
        <f>ROUND('3BATEN'!$D$20*-1,0)</f>
        <v>0</v>
      </c>
      <c r="I33" s="112">
        <f t="shared" si="3"/>
        <v>0</v>
      </c>
      <c r="J33" s="114">
        <f t="shared" si="4"/>
        <v>0</v>
      </c>
      <c r="K33" s="120"/>
      <c r="L33" s="121"/>
    </row>
    <row r="34" spans="1:13" x14ac:dyDescent="0.25">
      <c r="A34" s="113" t="s">
        <v>120</v>
      </c>
      <c r="B34" s="110">
        <f>'1VOORBLAD'!$G$5</f>
        <v>2021</v>
      </c>
      <c r="C34" s="110">
        <f>'1VOORBLAD'!$G$8</f>
        <v>0</v>
      </c>
      <c r="D34" s="110">
        <f>'1VOORBLAD'!$G$6</f>
        <v>0</v>
      </c>
      <c r="E34" s="110">
        <f>'1VOORBLAD'!$G$7</f>
        <v>0</v>
      </c>
      <c r="F34" s="138">
        <v>8270</v>
      </c>
      <c r="G34" s="111" t="s">
        <v>230</v>
      </c>
      <c r="H34" s="112">
        <f>ROUND('3BATEN'!$D$21*-1,0)</f>
        <v>0</v>
      </c>
      <c r="I34" s="112">
        <f t="shared" si="3"/>
        <v>0</v>
      </c>
      <c r="J34" s="114">
        <f t="shared" si="4"/>
        <v>0</v>
      </c>
      <c r="K34" s="120"/>
      <c r="L34" s="121"/>
    </row>
    <row r="35" spans="1:13" x14ac:dyDescent="0.25">
      <c r="A35" s="113" t="s">
        <v>120</v>
      </c>
      <c r="B35" s="110">
        <f>'1VOORBLAD'!$G$5</f>
        <v>2021</v>
      </c>
      <c r="C35" s="110">
        <f>'1VOORBLAD'!$G$8</f>
        <v>0</v>
      </c>
      <c r="D35" s="110">
        <f>'1VOORBLAD'!$G$6</f>
        <v>0</v>
      </c>
      <c r="E35" s="110">
        <f>'1VOORBLAD'!$G$7</f>
        <v>0</v>
      </c>
      <c r="F35" s="138">
        <v>8260</v>
      </c>
      <c r="G35" s="111" t="s">
        <v>17</v>
      </c>
      <c r="H35" s="112">
        <f>ROUND('3BATEN'!$D$22*-1,0)</f>
        <v>0</v>
      </c>
      <c r="I35" s="112">
        <f t="shared" si="3"/>
        <v>0</v>
      </c>
      <c r="J35" s="114">
        <f t="shared" si="4"/>
        <v>0</v>
      </c>
      <c r="K35" s="120"/>
      <c r="L35" s="121"/>
    </row>
    <row r="36" spans="1:13" x14ac:dyDescent="0.25">
      <c r="A36" s="113" t="s">
        <v>120</v>
      </c>
      <c r="B36" s="110">
        <f>'1VOORBLAD'!$G$5</f>
        <v>2021</v>
      </c>
      <c r="C36" s="110">
        <f>'1VOORBLAD'!$G$8</f>
        <v>0</v>
      </c>
      <c r="D36" s="110">
        <f>'1VOORBLAD'!$G$6</f>
        <v>0</v>
      </c>
      <c r="E36" s="110">
        <f>'1VOORBLAD'!$G$7</f>
        <v>0</v>
      </c>
      <c r="F36" s="138">
        <v>8265</v>
      </c>
      <c r="G36" s="111" t="s">
        <v>244</v>
      </c>
      <c r="H36" s="112">
        <f>ROUND(('3BATEN'!$D$23)*-1,0)</f>
        <v>0</v>
      </c>
      <c r="I36" s="112">
        <f t="shared" si="3"/>
        <v>0</v>
      </c>
      <c r="J36" s="114">
        <f t="shared" si="4"/>
        <v>0</v>
      </c>
      <c r="K36" s="120"/>
      <c r="L36" s="121"/>
    </row>
    <row r="37" spans="1:13" x14ac:dyDescent="0.25">
      <c r="A37" s="113" t="s">
        <v>120</v>
      </c>
      <c r="B37" s="110">
        <f>'1VOORBLAD'!$G$5</f>
        <v>2021</v>
      </c>
      <c r="C37" s="110">
        <f>'1VOORBLAD'!$G$8</f>
        <v>0</v>
      </c>
      <c r="D37" s="110">
        <f>'1VOORBLAD'!$G$6</f>
        <v>0</v>
      </c>
      <c r="E37" s="110">
        <f>'1VOORBLAD'!$G$7</f>
        <v>0</v>
      </c>
      <c r="F37" s="138">
        <v>8900</v>
      </c>
      <c r="G37" s="111" t="s">
        <v>307</v>
      </c>
      <c r="H37" s="112">
        <f>ROUND(('3BATEN'!$D$35)*-1,0)</f>
        <v>0</v>
      </c>
      <c r="I37" s="112">
        <f t="shared" si="3"/>
        <v>0</v>
      </c>
      <c r="J37" s="114">
        <f t="shared" si="4"/>
        <v>0</v>
      </c>
      <c r="K37" s="120"/>
      <c r="L37" s="121"/>
    </row>
    <row r="38" spans="1:13" x14ac:dyDescent="0.25">
      <c r="A38" s="113"/>
      <c r="B38" s="110"/>
      <c r="C38" s="110"/>
      <c r="D38" s="110"/>
      <c r="E38" s="110"/>
      <c r="F38" s="118"/>
      <c r="G38" s="111"/>
      <c r="H38" s="112"/>
      <c r="I38" s="112"/>
      <c r="J38" s="114"/>
      <c r="K38" s="120"/>
      <c r="L38" s="121"/>
    </row>
    <row r="39" spans="1:13" x14ac:dyDescent="0.25">
      <c r="A39" s="197" t="s">
        <v>181</v>
      </c>
      <c r="B39" s="197">
        <f>'1VOORBLAD'!$G$5</f>
        <v>2021</v>
      </c>
      <c r="C39" s="197">
        <f>'1VOORBLAD'!$G$8</f>
        <v>0</v>
      </c>
      <c r="D39" s="197">
        <f>'1VOORBLAD'!$G$6</f>
        <v>0</v>
      </c>
      <c r="E39" s="197">
        <f>'1VOORBLAD'!$G$7</f>
        <v>0</v>
      </c>
      <c r="F39" s="225"/>
      <c r="G39" s="197" t="s">
        <v>226</v>
      </c>
      <c r="H39" s="200">
        <f>SUM(H28:H37)</f>
        <v>0</v>
      </c>
      <c r="I39" s="200">
        <f t="shared" ref="I39:J39" si="5">SUM(I28:I37)</f>
        <v>0</v>
      </c>
      <c r="J39" s="200">
        <f t="shared" si="5"/>
        <v>0</v>
      </c>
    </row>
    <row r="40" spans="1:13" s="208" customFormat="1" x14ac:dyDescent="0.25">
      <c r="A40" s="202"/>
      <c r="B40" s="202"/>
      <c r="C40" s="211"/>
      <c r="D40" s="213"/>
      <c r="E40" s="202"/>
      <c r="F40" s="222"/>
      <c r="G40" s="211"/>
      <c r="H40" s="223"/>
      <c r="I40" s="205"/>
      <c r="J40" s="224"/>
      <c r="K40" s="207"/>
    </row>
    <row r="41" spans="1:13" x14ac:dyDescent="0.25">
      <c r="A41" s="110" t="s">
        <v>121</v>
      </c>
      <c r="B41" s="110">
        <f>'1VOORBLAD'!$G$5</f>
        <v>2021</v>
      </c>
      <c r="C41" s="78">
        <f>'1VOORBLAD'!$G$8</f>
        <v>0</v>
      </c>
      <c r="D41" s="219">
        <f>'1VOORBLAD'!$G$6</f>
        <v>0</v>
      </c>
      <c r="E41" s="110">
        <f>'1VOORBLAD'!$G$7</f>
        <v>0</v>
      </c>
      <c r="F41" s="247" t="s">
        <v>210</v>
      </c>
      <c r="G41" s="209" t="s">
        <v>96</v>
      </c>
      <c r="H41" s="214">
        <f>ROUND('4LASTEN'!$E$7,0)</f>
        <v>0</v>
      </c>
      <c r="I41" s="112">
        <f>IF($H41&gt;=0,$H41,0)</f>
        <v>0</v>
      </c>
      <c r="J41" s="215">
        <f>IF($H41&lt;0,$H41*-1,0)</f>
        <v>0</v>
      </c>
      <c r="K41" s="120"/>
      <c r="L41" s="249"/>
      <c r="M41" s="235"/>
    </row>
    <row r="42" spans="1:13" s="235" customFormat="1" x14ac:dyDescent="0.25">
      <c r="A42" s="110" t="s">
        <v>121</v>
      </c>
      <c r="B42" s="110">
        <f>'1VOORBLAD'!$G$5</f>
        <v>2021</v>
      </c>
      <c r="C42" s="78">
        <f>'1VOORBLAD'!$G$8</f>
        <v>0</v>
      </c>
      <c r="D42" s="219">
        <f>'1VOORBLAD'!$G$6</f>
        <v>0</v>
      </c>
      <c r="E42" s="110">
        <f>'1VOORBLAD'!$G$7</f>
        <v>0</v>
      </c>
      <c r="F42" s="247">
        <v>4771</v>
      </c>
      <c r="G42" s="209" t="s">
        <v>286</v>
      </c>
      <c r="H42" s="214">
        <f>ROUND('4LASTEN'!$E$8,0)</f>
        <v>0</v>
      </c>
      <c r="I42" s="112">
        <f>IF($H42&gt;=0,$H42,0)</f>
        <v>0</v>
      </c>
      <c r="J42" s="215">
        <f>IF($H42&lt;0,$H42*-1,0)</f>
        <v>0</v>
      </c>
      <c r="K42" s="120"/>
      <c r="L42" s="249"/>
    </row>
    <row r="43" spans="1:13" x14ac:dyDescent="0.25">
      <c r="A43" s="110" t="s">
        <v>121</v>
      </c>
      <c r="B43" s="110">
        <f>'1VOORBLAD'!$G$5</f>
        <v>2021</v>
      </c>
      <c r="C43" s="78">
        <f>'1VOORBLAD'!$G$8</f>
        <v>0</v>
      </c>
      <c r="D43" s="219">
        <f>'1VOORBLAD'!$G$6</f>
        <v>0</v>
      </c>
      <c r="E43" s="110">
        <f>'1VOORBLAD'!$G$7</f>
        <v>0</v>
      </c>
      <c r="F43" s="247">
        <v>4772</v>
      </c>
      <c r="G43" s="209" t="s">
        <v>174</v>
      </c>
      <c r="H43" s="214">
        <f>ROUND('4LASTEN'!$E$9,0)</f>
        <v>0</v>
      </c>
      <c r="I43" s="112">
        <f t="shared" si="0"/>
        <v>0</v>
      </c>
      <c r="J43" s="215">
        <f t="shared" si="1"/>
        <v>0</v>
      </c>
      <c r="K43" s="120"/>
      <c r="L43" s="249"/>
      <c r="M43" s="235"/>
    </row>
    <row r="44" spans="1:13" x14ac:dyDescent="0.25">
      <c r="A44" s="110" t="s">
        <v>121</v>
      </c>
      <c r="B44" s="110">
        <f>'1VOORBLAD'!$G$5</f>
        <v>2021</v>
      </c>
      <c r="C44" s="78">
        <f>'1VOORBLAD'!$G$8</f>
        <v>0</v>
      </c>
      <c r="D44" s="219">
        <f>'1VOORBLAD'!$G$6</f>
        <v>0</v>
      </c>
      <c r="E44" s="110">
        <f>'1VOORBLAD'!$G$7</f>
        <v>0</v>
      </c>
      <c r="F44" s="247">
        <v>4773</v>
      </c>
      <c r="G44" s="209" t="s">
        <v>98</v>
      </c>
      <c r="H44" s="214">
        <f>ROUND('4LASTEN'!$E$10,0)</f>
        <v>0</v>
      </c>
      <c r="I44" s="112">
        <f t="shared" si="0"/>
        <v>0</v>
      </c>
      <c r="J44" s="215">
        <f t="shared" si="1"/>
        <v>0</v>
      </c>
      <c r="K44" s="120"/>
      <c r="L44" s="249"/>
      <c r="M44" s="235"/>
    </row>
    <row r="45" spans="1:13" s="235" customFormat="1" x14ac:dyDescent="0.25">
      <c r="A45" s="110" t="s">
        <v>121</v>
      </c>
      <c r="B45" s="110">
        <f>'1VOORBLAD'!$G$5</f>
        <v>2021</v>
      </c>
      <c r="C45" s="78">
        <f>'1VOORBLAD'!$G$8</f>
        <v>0</v>
      </c>
      <c r="D45" s="219">
        <f>'1VOORBLAD'!$G$6</f>
        <v>0</v>
      </c>
      <c r="E45" s="110">
        <f>'1VOORBLAD'!$G$7</f>
        <v>0</v>
      </c>
      <c r="F45" s="247">
        <v>4774</v>
      </c>
      <c r="G45" s="209" t="s">
        <v>292</v>
      </c>
      <c r="H45" s="214">
        <f>ROUND('4LASTEN'!$E$11,0)</f>
        <v>0</v>
      </c>
      <c r="I45" s="112">
        <f t="shared" si="0"/>
        <v>0</v>
      </c>
      <c r="J45" s="215">
        <f t="shared" si="1"/>
        <v>0</v>
      </c>
      <c r="K45" s="120"/>
      <c r="L45" s="249"/>
    </row>
    <row r="46" spans="1:13" x14ac:dyDescent="0.25">
      <c r="A46" s="110" t="s">
        <v>121</v>
      </c>
      <c r="B46" s="110">
        <f>'1VOORBLAD'!$G$5</f>
        <v>2021</v>
      </c>
      <c r="C46" s="78">
        <f>'1VOORBLAD'!$G$8</f>
        <v>0</v>
      </c>
      <c r="D46" s="219">
        <f>'1VOORBLAD'!$G$6</f>
        <v>0</v>
      </c>
      <c r="E46" s="110">
        <f>'1VOORBLAD'!$G$7</f>
        <v>0</v>
      </c>
      <c r="F46" s="247">
        <v>4775</v>
      </c>
      <c r="G46" s="209" t="s">
        <v>231</v>
      </c>
      <c r="H46" s="214">
        <f>ROUND('4LASTEN'!$E$12,0)</f>
        <v>0</v>
      </c>
      <c r="I46" s="112">
        <f t="shared" si="0"/>
        <v>0</v>
      </c>
      <c r="J46" s="215">
        <f t="shared" si="1"/>
        <v>0</v>
      </c>
      <c r="K46" s="120"/>
      <c r="L46" s="249"/>
      <c r="M46" s="235"/>
    </row>
    <row r="47" spans="1:13" x14ac:dyDescent="0.25">
      <c r="A47" s="110" t="s">
        <v>121</v>
      </c>
      <c r="B47" s="110">
        <f>'1VOORBLAD'!$G$5</f>
        <v>2021</v>
      </c>
      <c r="C47" s="78">
        <f>'1VOORBLAD'!$G$8</f>
        <v>0</v>
      </c>
      <c r="D47" s="219">
        <f>'1VOORBLAD'!$G$6</f>
        <v>0</v>
      </c>
      <c r="E47" s="110">
        <f>'1VOORBLAD'!$G$7</f>
        <v>0</v>
      </c>
      <c r="F47" s="247" t="s">
        <v>211</v>
      </c>
      <c r="G47" s="209" t="s">
        <v>101</v>
      </c>
      <c r="H47" s="214">
        <f>ROUND('4LASTEN'!$E$14,0)</f>
        <v>0</v>
      </c>
      <c r="I47" s="112">
        <f t="shared" si="0"/>
        <v>0</v>
      </c>
      <c r="J47" s="215">
        <f t="shared" si="1"/>
        <v>0</v>
      </c>
      <c r="K47" s="120"/>
      <c r="L47" s="249"/>
      <c r="M47" s="235"/>
    </row>
    <row r="48" spans="1:13" x14ac:dyDescent="0.25">
      <c r="A48" s="110" t="s">
        <v>121</v>
      </c>
      <c r="B48" s="110">
        <f>'1VOORBLAD'!$G$5</f>
        <v>2021</v>
      </c>
      <c r="C48" s="78">
        <f>'1VOORBLAD'!$G$8</f>
        <v>0</v>
      </c>
      <c r="D48" s="219">
        <f>'1VOORBLAD'!$G$6</f>
        <v>0</v>
      </c>
      <c r="E48" s="110">
        <f>'1VOORBLAD'!$G$7</f>
        <v>0</v>
      </c>
      <c r="F48" s="247" t="s">
        <v>212</v>
      </c>
      <c r="G48" s="209" t="s">
        <v>102</v>
      </c>
      <c r="H48" s="214">
        <f>ROUND('4LASTEN'!$E$15,0)</f>
        <v>0</v>
      </c>
      <c r="I48" s="112">
        <f t="shared" si="0"/>
        <v>0</v>
      </c>
      <c r="J48" s="215">
        <f t="shared" si="1"/>
        <v>0</v>
      </c>
      <c r="K48" s="120"/>
      <c r="L48" s="249"/>
      <c r="M48" s="235"/>
    </row>
    <row r="49" spans="1:18" x14ac:dyDescent="0.25">
      <c r="A49" s="110" t="s">
        <v>121</v>
      </c>
      <c r="B49" s="110">
        <f>'1VOORBLAD'!$G$5</f>
        <v>2021</v>
      </c>
      <c r="C49" s="78">
        <f>'1VOORBLAD'!$G$8</f>
        <v>0</v>
      </c>
      <c r="D49" s="219">
        <f>'1VOORBLAD'!$G$6</f>
        <v>0</v>
      </c>
      <c r="E49" s="110">
        <f>'1VOORBLAD'!$G$7</f>
        <v>0</v>
      </c>
      <c r="F49" s="247" t="s">
        <v>213</v>
      </c>
      <c r="G49" s="209" t="s">
        <v>175</v>
      </c>
      <c r="H49" s="214">
        <f>ROUND('4LASTEN'!$E$16,0)</f>
        <v>0</v>
      </c>
      <c r="I49" s="112">
        <f t="shared" si="0"/>
        <v>0</v>
      </c>
      <c r="J49" s="215">
        <f t="shared" si="1"/>
        <v>0</v>
      </c>
      <c r="K49" s="120"/>
      <c r="L49" s="249"/>
      <c r="M49" s="235"/>
    </row>
    <row r="50" spans="1:18" x14ac:dyDescent="0.25">
      <c r="A50" s="110" t="s">
        <v>121</v>
      </c>
      <c r="B50" s="110">
        <f>'1VOORBLAD'!$G$5</f>
        <v>2021</v>
      </c>
      <c r="C50" s="78">
        <f>'1VOORBLAD'!$G$8</f>
        <v>0</v>
      </c>
      <c r="D50" s="219">
        <f>'1VOORBLAD'!$G$6</f>
        <v>0</v>
      </c>
      <c r="E50" s="110">
        <f>'1VOORBLAD'!$G$7</f>
        <v>0</v>
      </c>
      <c r="F50" s="247" t="s">
        <v>214</v>
      </c>
      <c r="G50" s="209" t="s">
        <v>104</v>
      </c>
      <c r="H50" s="214">
        <f>ROUND('4LASTEN'!$E$17,0)</f>
        <v>0</v>
      </c>
      <c r="I50" s="112">
        <f t="shared" si="0"/>
        <v>0</v>
      </c>
      <c r="J50" s="215">
        <f t="shared" si="1"/>
        <v>0</v>
      </c>
      <c r="K50" s="120"/>
      <c r="L50" s="249"/>
      <c r="M50" s="235"/>
    </row>
    <row r="51" spans="1:18" x14ac:dyDescent="0.25">
      <c r="A51" s="110" t="s">
        <v>121</v>
      </c>
      <c r="B51" s="110">
        <f>'1VOORBLAD'!$G$5</f>
        <v>2021</v>
      </c>
      <c r="C51" s="78">
        <f>'1VOORBLAD'!$G$8</f>
        <v>0</v>
      </c>
      <c r="D51" s="219">
        <f>'1VOORBLAD'!$G$6</f>
        <v>0</v>
      </c>
      <c r="E51" s="110">
        <f>'1VOORBLAD'!$G$7</f>
        <v>0</v>
      </c>
      <c r="F51" s="247" t="s">
        <v>215</v>
      </c>
      <c r="G51" s="209" t="s">
        <v>216</v>
      </c>
      <c r="H51" s="214">
        <f>ROUND('4LASTEN'!$E$18,0)</f>
        <v>0</v>
      </c>
      <c r="I51" s="112">
        <f t="shared" si="0"/>
        <v>0</v>
      </c>
      <c r="J51" s="215">
        <f t="shared" si="1"/>
        <v>0</v>
      </c>
      <c r="K51" s="120"/>
      <c r="L51" s="249"/>
      <c r="M51" s="235"/>
    </row>
    <row r="52" spans="1:18" s="235" customFormat="1" x14ac:dyDescent="0.25">
      <c r="A52" s="110" t="s">
        <v>121</v>
      </c>
      <c r="B52" s="110">
        <f>'1VOORBLAD'!$G$5</f>
        <v>2021</v>
      </c>
      <c r="C52" s="78">
        <f>'1VOORBLAD'!$G$8</f>
        <v>0</v>
      </c>
      <c r="D52" s="219">
        <f>'1VOORBLAD'!$G$6</f>
        <v>0</v>
      </c>
      <c r="E52" s="110">
        <f>'1VOORBLAD'!$G$7</f>
        <v>0</v>
      </c>
      <c r="F52" s="247">
        <v>4785</v>
      </c>
      <c r="G52" s="209" t="s">
        <v>293</v>
      </c>
      <c r="H52" s="214">
        <f>ROUND('4LASTEN'!$E$19,0)</f>
        <v>0</v>
      </c>
      <c r="I52" s="112">
        <f t="shared" si="0"/>
        <v>0</v>
      </c>
      <c r="J52" s="215">
        <f t="shared" si="1"/>
        <v>0</v>
      </c>
      <c r="K52" s="120"/>
      <c r="L52" s="249"/>
    </row>
    <row r="53" spans="1:18" s="235" customFormat="1" x14ac:dyDescent="0.25">
      <c r="A53" s="110" t="s">
        <v>121</v>
      </c>
      <c r="B53" s="110">
        <f>'1VOORBLAD'!$G$5</f>
        <v>2021</v>
      </c>
      <c r="C53" s="78">
        <f>'1VOORBLAD'!$G$8</f>
        <v>0</v>
      </c>
      <c r="D53" s="219">
        <f>'1VOORBLAD'!$G$6</f>
        <v>0</v>
      </c>
      <c r="E53" s="110">
        <f>'1VOORBLAD'!$G$7</f>
        <v>0</v>
      </c>
      <c r="F53" s="248">
        <v>4786</v>
      </c>
      <c r="G53" s="209" t="s">
        <v>294</v>
      </c>
      <c r="H53" s="214">
        <f>ROUND('4LASTEN'!$E$20,0)</f>
        <v>0</v>
      </c>
      <c r="I53" s="112">
        <f t="shared" si="0"/>
        <v>0</v>
      </c>
      <c r="J53" s="215">
        <f t="shared" si="1"/>
        <v>0</v>
      </c>
      <c r="K53" s="120"/>
      <c r="L53" s="250"/>
    </row>
    <row r="54" spans="1:18" x14ac:dyDescent="0.25">
      <c r="A54" s="110" t="s">
        <v>121</v>
      </c>
      <c r="B54" s="110">
        <f>'1VOORBLAD'!$G$5</f>
        <v>2021</v>
      </c>
      <c r="C54" s="78">
        <f>'1VOORBLAD'!$G$8</f>
        <v>0</v>
      </c>
      <c r="D54" s="219">
        <f>'1VOORBLAD'!$G$6</f>
        <v>0</v>
      </c>
      <c r="E54" s="110">
        <f>'1VOORBLAD'!$G$7</f>
        <v>0</v>
      </c>
      <c r="F54" s="248">
        <v>4787</v>
      </c>
      <c r="G54" s="209" t="s">
        <v>217</v>
      </c>
      <c r="H54" s="214">
        <f>ROUND('4LASTEN'!$E$21,0)</f>
        <v>0</v>
      </c>
      <c r="I54" s="112">
        <f t="shared" si="0"/>
        <v>0</v>
      </c>
      <c r="J54" s="215">
        <f t="shared" si="1"/>
        <v>0</v>
      </c>
      <c r="K54" s="120"/>
      <c r="L54" s="250"/>
      <c r="M54" s="235"/>
    </row>
    <row r="55" spans="1:18" s="235" customFormat="1" x14ac:dyDescent="0.25">
      <c r="A55" s="110" t="s">
        <v>121</v>
      </c>
      <c r="B55" s="110">
        <f>'1VOORBLAD'!$G$5</f>
        <v>2021</v>
      </c>
      <c r="C55" s="78">
        <f>'1VOORBLAD'!$G$8</f>
        <v>0</v>
      </c>
      <c r="D55" s="219">
        <f>'1VOORBLAD'!$G$6</f>
        <v>0</v>
      </c>
      <c r="E55" s="110">
        <f>'1VOORBLAD'!$G$7</f>
        <v>0</v>
      </c>
      <c r="F55" s="248">
        <v>4788</v>
      </c>
      <c r="G55" s="209" t="s">
        <v>295</v>
      </c>
      <c r="H55" s="214">
        <f>ROUND('4LASTEN'!$E$22,0)</f>
        <v>0</v>
      </c>
      <c r="I55" s="112">
        <f t="shared" si="0"/>
        <v>0</v>
      </c>
      <c r="J55" s="215">
        <f t="shared" si="1"/>
        <v>0</v>
      </c>
      <c r="K55" s="120"/>
      <c r="L55" s="250"/>
    </row>
    <row r="56" spans="1:18" x14ac:dyDescent="0.25">
      <c r="A56" s="110" t="s">
        <v>121</v>
      </c>
      <c r="B56" s="110">
        <f>'1VOORBLAD'!$G$5</f>
        <v>2021</v>
      </c>
      <c r="C56" s="78">
        <f>'1VOORBLAD'!$G$8</f>
        <v>0</v>
      </c>
      <c r="D56" s="219">
        <f>'1VOORBLAD'!$G$6</f>
        <v>0</v>
      </c>
      <c r="E56" s="110">
        <f>'1VOORBLAD'!$G$7</f>
        <v>0</v>
      </c>
      <c r="F56" s="248">
        <v>4789</v>
      </c>
      <c r="G56" s="209" t="s">
        <v>105</v>
      </c>
      <c r="H56" s="214">
        <f>ROUND('4LASTEN'!$E$23,0)</f>
        <v>0</v>
      </c>
      <c r="I56" s="112">
        <f t="shared" si="0"/>
        <v>0</v>
      </c>
      <c r="J56" s="215">
        <f t="shared" si="1"/>
        <v>0</v>
      </c>
      <c r="K56" s="120"/>
      <c r="L56" s="250"/>
      <c r="M56" s="235"/>
    </row>
    <row r="57" spans="1:18" x14ac:dyDescent="0.25">
      <c r="A57" s="110" t="s">
        <v>121</v>
      </c>
      <c r="B57" s="110">
        <f>'1VOORBLAD'!$G$5</f>
        <v>2021</v>
      </c>
      <c r="C57" s="78">
        <f>'1VOORBLAD'!$G$8</f>
        <v>0</v>
      </c>
      <c r="D57" s="219">
        <f>'1VOORBLAD'!$G$6</f>
        <v>0</v>
      </c>
      <c r="E57" s="110">
        <f>'1VOORBLAD'!$G$7</f>
        <v>0</v>
      </c>
      <c r="F57" s="248">
        <v>4790</v>
      </c>
      <c r="G57" s="209" t="s">
        <v>177</v>
      </c>
      <c r="H57" s="214">
        <f>ROUND('4LASTEN'!$E$24,0)</f>
        <v>0</v>
      </c>
      <c r="I57" s="112">
        <f t="shared" si="0"/>
        <v>0</v>
      </c>
      <c r="J57" s="215">
        <f t="shared" si="1"/>
        <v>0</v>
      </c>
      <c r="K57" s="120"/>
      <c r="L57" s="250"/>
      <c r="M57" s="235"/>
    </row>
    <row r="58" spans="1:18" x14ac:dyDescent="0.25">
      <c r="A58" s="110" t="s">
        <v>121</v>
      </c>
      <c r="B58" s="110">
        <f>'1VOORBLAD'!$G$5</f>
        <v>2021</v>
      </c>
      <c r="C58" s="78">
        <f>'1VOORBLAD'!$G$8</f>
        <v>0</v>
      </c>
      <c r="D58" s="219">
        <f>'1VOORBLAD'!$G$6</f>
        <v>0</v>
      </c>
      <c r="E58" s="110">
        <f>'1VOORBLAD'!$G$7</f>
        <v>0</v>
      </c>
      <c r="F58" s="248">
        <v>4791</v>
      </c>
      <c r="G58" s="209" t="s">
        <v>176</v>
      </c>
      <c r="H58" s="214">
        <f>ROUND('4LASTEN'!$E$25,0)</f>
        <v>0</v>
      </c>
      <c r="I58" s="112">
        <f t="shared" si="0"/>
        <v>0</v>
      </c>
      <c r="J58" s="215">
        <f t="shared" si="1"/>
        <v>0</v>
      </c>
      <c r="K58" s="120"/>
      <c r="L58" s="250"/>
      <c r="M58" s="235"/>
      <c r="N58" s="170"/>
      <c r="O58" s="170"/>
    </row>
    <row r="59" spans="1:18" x14ac:dyDescent="0.25">
      <c r="A59" s="110" t="s">
        <v>121</v>
      </c>
      <c r="B59" s="110">
        <f>'1VOORBLAD'!$G$5</f>
        <v>2021</v>
      </c>
      <c r="C59" s="78">
        <f>'1VOORBLAD'!$G$8</f>
        <v>0</v>
      </c>
      <c r="D59" s="219">
        <f>'1VOORBLAD'!$G$6</f>
        <v>0</v>
      </c>
      <c r="E59" s="110">
        <f>'1VOORBLAD'!$G$7</f>
        <v>0</v>
      </c>
      <c r="F59" s="236" t="s">
        <v>218</v>
      </c>
      <c r="G59" s="209" t="s">
        <v>133</v>
      </c>
      <c r="H59" s="214">
        <f>ROUND('4LASTEN'!$E$30,0)</f>
        <v>0</v>
      </c>
      <c r="I59" s="112">
        <f t="shared" si="0"/>
        <v>0</v>
      </c>
      <c r="J59" s="215">
        <f t="shared" si="1"/>
        <v>0</v>
      </c>
      <c r="K59" s="120"/>
      <c r="L59" s="172"/>
      <c r="M59" s="170"/>
      <c r="N59" s="170"/>
      <c r="O59" s="170"/>
    </row>
    <row r="60" spans="1:18" x14ac:dyDescent="0.25">
      <c r="A60" s="110" t="s">
        <v>121</v>
      </c>
      <c r="B60" s="110">
        <f>'1VOORBLAD'!$G$5</f>
        <v>2021</v>
      </c>
      <c r="C60" s="78">
        <f>'1VOORBLAD'!$G$8</f>
        <v>0</v>
      </c>
      <c r="D60" s="219">
        <f>'1VOORBLAD'!$G$6</f>
        <v>0</v>
      </c>
      <c r="E60" s="110">
        <f>'1VOORBLAD'!$G$7</f>
        <v>0</v>
      </c>
      <c r="F60" s="236" t="s">
        <v>219</v>
      </c>
      <c r="G60" s="209" t="s">
        <v>220</v>
      </c>
      <c r="H60" s="214">
        <f>ROUND('4LASTEN'!$E$31,0)</f>
        <v>0</v>
      </c>
      <c r="I60" s="112">
        <f t="shared" si="0"/>
        <v>0</v>
      </c>
      <c r="J60" s="215">
        <f t="shared" si="1"/>
        <v>0</v>
      </c>
      <c r="K60" s="120"/>
      <c r="L60" s="173"/>
      <c r="M60" s="170"/>
      <c r="N60" s="170"/>
      <c r="O60" s="170"/>
    </row>
    <row r="61" spans="1:18" x14ac:dyDescent="0.25">
      <c r="A61" s="110" t="s">
        <v>121</v>
      </c>
      <c r="B61" s="110">
        <f>'1VOORBLAD'!$G$5</f>
        <v>2021</v>
      </c>
      <c r="C61" s="78">
        <f>'1VOORBLAD'!$G$8</f>
        <v>0</v>
      </c>
      <c r="D61" s="219">
        <f>'1VOORBLAD'!$G$6</f>
        <v>0</v>
      </c>
      <c r="E61" s="110">
        <f>'1VOORBLAD'!$G$7</f>
        <v>0</v>
      </c>
      <c r="F61" s="237">
        <v>4700</v>
      </c>
      <c r="G61" s="209" t="s">
        <v>232</v>
      </c>
      <c r="H61" s="214">
        <f>ROUND('4LASTEN'!$E$32,0)</f>
        <v>0</v>
      </c>
      <c r="I61" s="112">
        <f>IF($H61&gt;=0,$H61,0)</f>
        <v>0</v>
      </c>
      <c r="J61" s="215">
        <f>IF($H61&lt;0,$H61*-1,0)</f>
        <v>0</v>
      </c>
      <c r="K61" s="120"/>
      <c r="L61" s="172"/>
      <c r="M61" s="170"/>
      <c r="N61" s="170"/>
      <c r="O61" s="170"/>
    </row>
    <row r="62" spans="1:18" x14ac:dyDescent="0.25">
      <c r="A62" s="110" t="s">
        <v>121</v>
      </c>
      <c r="B62" s="110">
        <f>'1VOORBLAD'!$G$5</f>
        <v>2021</v>
      </c>
      <c r="C62" s="78">
        <f>'1VOORBLAD'!$G$8</f>
        <v>0</v>
      </c>
      <c r="D62" s="219">
        <f>'1VOORBLAD'!$G$6</f>
        <v>0</v>
      </c>
      <c r="E62" s="110">
        <f>'1VOORBLAD'!$G$7</f>
        <v>0</v>
      </c>
      <c r="F62" s="236" t="s">
        <v>221</v>
      </c>
      <c r="G62" s="209" t="s">
        <v>132</v>
      </c>
      <c r="H62" s="214">
        <f>ROUND('4LASTEN'!$E$33,0)</f>
        <v>0</v>
      </c>
      <c r="I62" s="112">
        <f t="shared" si="0"/>
        <v>0</v>
      </c>
      <c r="J62" s="215">
        <f t="shared" si="1"/>
        <v>0</v>
      </c>
      <c r="K62" s="120"/>
      <c r="L62" s="173"/>
      <c r="M62" s="117"/>
      <c r="N62" s="170"/>
      <c r="O62" s="170"/>
    </row>
    <row r="63" spans="1:18" x14ac:dyDescent="0.25">
      <c r="A63" s="110" t="s">
        <v>121</v>
      </c>
      <c r="B63" s="110">
        <f>'1VOORBLAD'!$G$5</f>
        <v>2021</v>
      </c>
      <c r="C63" s="78">
        <f>'1VOORBLAD'!$G$8</f>
        <v>0</v>
      </c>
      <c r="D63" s="219">
        <f>'1VOORBLAD'!$G$6</f>
        <v>0</v>
      </c>
      <c r="E63" s="110">
        <f>'1VOORBLAD'!$G$7</f>
        <v>0</v>
      </c>
      <c r="F63" s="236" t="s">
        <v>222</v>
      </c>
      <c r="G63" s="209" t="s">
        <v>223</v>
      </c>
      <c r="H63" s="214">
        <f>ROUND('4LASTEN'!$E$34,0)</f>
        <v>0</v>
      </c>
      <c r="I63" s="112">
        <f t="shared" si="0"/>
        <v>0</v>
      </c>
      <c r="J63" s="215">
        <f t="shared" si="1"/>
        <v>0</v>
      </c>
      <c r="K63" s="120"/>
      <c r="L63" s="171"/>
      <c r="M63" s="171"/>
      <c r="N63" s="170"/>
      <c r="O63" s="170"/>
      <c r="R63" s="116"/>
    </row>
    <row r="64" spans="1:18" x14ac:dyDescent="0.25">
      <c r="A64" s="110" t="s">
        <v>121</v>
      </c>
      <c r="B64" s="110">
        <f>'1VOORBLAD'!$G$5</f>
        <v>2021</v>
      </c>
      <c r="C64" s="78">
        <f>'1VOORBLAD'!$G$8</f>
        <v>0</v>
      </c>
      <c r="D64" s="219">
        <f>'1VOORBLAD'!$G$6</f>
        <v>0</v>
      </c>
      <c r="E64" s="110">
        <f>'1VOORBLAD'!$G$7</f>
        <v>0</v>
      </c>
      <c r="F64" s="236" t="s">
        <v>224</v>
      </c>
      <c r="G64" s="209" t="s">
        <v>309</v>
      </c>
      <c r="H64" s="214">
        <f>ROUND('4LASTEN'!$E$45,0)</f>
        <v>0</v>
      </c>
      <c r="I64" s="112">
        <f t="shared" si="0"/>
        <v>0</v>
      </c>
      <c r="J64" s="215">
        <f t="shared" si="1"/>
        <v>0</v>
      </c>
      <c r="K64" s="120"/>
      <c r="L64" s="172"/>
      <c r="M64" s="170"/>
      <c r="N64" s="170"/>
      <c r="O64" s="170"/>
    </row>
    <row r="65" spans="1:15" x14ac:dyDescent="0.25">
      <c r="A65" s="212"/>
      <c r="B65" s="212"/>
      <c r="C65" s="78"/>
      <c r="D65" s="220"/>
      <c r="E65" s="212"/>
      <c r="F65" s="221"/>
      <c r="G65" s="209"/>
      <c r="H65" s="217"/>
      <c r="I65" s="216"/>
      <c r="J65" s="218"/>
      <c r="K65" s="120"/>
      <c r="L65" s="172"/>
      <c r="M65" s="170"/>
      <c r="N65" s="170"/>
      <c r="O65" s="170"/>
    </row>
    <row r="66" spans="1:15" x14ac:dyDescent="0.25">
      <c r="A66" s="210" t="s">
        <v>121</v>
      </c>
      <c r="B66" s="197">
        <f>'1VOORBLAD'!$G$5</f>
        <v>2021</v>
      </c>
      <c r="C66" s="197">
        <f>'1VOORBLAD'!$G$8</f>
        <v>0</v>
      </c>
      <c r="D66" s="197">
        <f>'1VOORBLAD'!$G$6</f>
        <v>0</v>
      </c>
      <c r="E66" s="197">
        <f>'1VOORBLAD'!$G$7</f>
        <v>0</v>
      </c>
      <c r="F66" s="199"/>
      <c r="G66" s="199" t="s">
        <v>225</v>
      </c>
      <c r="H66" s="200">
        <f>SUM(H41:H64)</f>
        <v>0</v>
      </c>
      <c r="I66" s="200">
        <f>SUM(I41:I64)</f>
        <v>0</v>
      </c>
      <c r="J66" s="200">
        <f>SUM(J41:J64)</f>
        <v>0</v>
      </c>
      <c r="L66" s="170"/>
      <c r="M66" s="170"/>
      <c r="N66" s="170"/>
      <c r="O66" s="170"/>
    </row>
    <row r="67" spans="1:15" ht="13.8" thickBot="1" x14ac:dyDescent="0.3">
      <c r="A67" s="201"/>
      <c r="B67" s="202"/>
      <c r="C67" s="202"/>
      <c r="D67" s="202"/>
      <c r="E67" s="202"/>
      <c r="F67" s="204"/>
      <c r="G67" s="204"/>
      <c r="H67" s="205"/>
      <c r="I67" s="205"/>
      <c r="J67" s="206"/>
      <c r="L67" s="170"/>
      <c r="M67" s="170"/>
      <c r="N67" s="170"/>
      <c r="O67" s="170"/>
    </row>
    <row r="68" spans="1:15" ht="13.8" thickBot="1" x14ac:dyDescent="0.3">
      <c r="A68" s="125" t="s">
        <v>173</v>
      </c>
      <c r="B68" s="126">
        <f>'1VOORBLAD'!$G$5</f>
        <v>2021</v>
      </c>
      <c r="C68" s="126">
        <f>'1VOORBLAD'!$G$8</f>
        <v>0</v>
      </c>
      <c r="D68" s="126">
        <f>'1VOORBLAD'!$G$6</f>
        <v>0</v>
      </c>
      <c r="E68" s="126">
        <f>'1VOORBLAD'!$G$7</f>
        <v>0</v>
      </c>
      <c r="F68" s="127"/>
      <c r="G68" s="128" t="s">
        <v>180</v>
      </c>
      <c r="H68" s="129">
        <f>H39+H66</f>
        <v>0</v>
      </c>
      <c r="I68" s="129">
        <f t="shared" si="0"/>
        <v>0</v>
      </c>
      <c r="J68" s="130">
        <f t="shared" si="1"/>
        <v>0</v>
      </c>
      <c r="L68" s="170"/>
      <c r="M68" s="170"/>
      <c r="N68" s="170"/>
      <c r="O68" s="170"/>
    </row>
    <row r="69" spans="1:15" x14ac:dyDescent="0.25">
      <c r="L69" s="170"/>
      <c r="M69" s="170"/>
      <c r="N69" s="170"/>
      <c r="O69" s="170"/>
    </row>
    <row r="71" spans="1:15" x14ac:dyDescent="0.25">
      <c r="G71" s="226" t="s">
        <v>305</v>
      </c>
      <c r="H71" s="227"/>
      <c r="I71" s="228">
        <f>+H20-H68</f>
        <v>0</v>
      </c>
    </row>
  </sheetData>
  <sheetProtection algorithmName="SHA-512" hashValue="TUPUDdvA41ELwgtMgjw1flmhtI4GgcLXY4/R2DrSZIzlJPTwhT95fNW4Wqol0C10eAmV1oHxRf3msdJBFXSYJw==" saltValue="JcO8LfEqVAQiTHLgWxTJoA==" spinCount="100000" sheet="1" selectLockedCells="1"/>
  <printOptions gridLines="1"/>
  <pageMargins left="0.78740157480314965" right="0" top="0.39370078740157483" bottom="0" header="0.51181102362204722" footer="0.51181102362204722"/>
  <pageSetup paperSize="9" scale="56" orientation="portrait" r:id="rId1"/>
  <headerFooter alignWithMargins="0"/>
  <ignoredErrors>
    <ignoredError sqref="H52" formula="1"/>
    <ignoredError sqref="F41:F5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agina" ma:contentTypeID="0x010100C568DB52D9D0A14D9B2FDCC96666E9F2007948130EC3DB064584E219954237AF3900BCA056BFCDF6DA43A5B6228237656A68" ma:contentTypeVersion="0" ma:contentTypeDescription="Pagina is een door de publicatiebronfunctie gemaakte systeeminhoudstypesjabloon. De kolomsjablonen van Pagina worden toegevoegd aan alle door de publicatiefunctie gemaakte paginabibliotheken." ma:contentTypeScope="" ma:versionID="a20624bebbf047425efdd07cb5b1c2d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a04b7e9060c84762abd0e9e3a6d82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Comments" ma:index="8" nillable="true" ma:displayName="Beschrijving" ma:internalName="Comments">
      <xsd:simpleType>
        <xsd:restriction base="dms:Note"/>
      </xsd:simpleType>
    </xsd:element>
    <xsd:element name="PublishingStartDate" ma:index="9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0" nillable="true" ma:displayName="Einddatum van de planning" ma:description="" ma:hidden="true" ma:internalName="PublishingExpirationDate">
      <xsd:simpleType>
        <xsd:restriction base="dms:Unknown"/>
      </xsd:simpleType>
    </xsd:element>
    <xsd:element name="PublishingContact" ma:index="11" nillable="true" ma:displayName="Contactperso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adres van de contactperso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am van de contactperso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Afbeelding van de contactperso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Pagina-indeling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egroeps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Variatierelatiekoppeling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verzichtsafbeelding" ma:internalName="PublishingRollupImage">
      <xsd:simpleType>
        <xsd:restriction base="dms:Unknown"/>
      </xsd:simpleType>
    </xsd:element>
    <xsd:element name="Audience" ma:index="19" nillable="true" ma:displayName="Doelgroepen" ma:description="" ma:internalName="Audienc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RollupImage xmlns="http://schemas.microsoft.com/sharepoint/v3" xsi:nil="true"/>
    <PublishingContactEmail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PublishingVariationGroupID xmlns="http://schemas.microsoft.com/sharepoint/v3" xsi:nil="true"/>
    <Audience xmlns="http://schemas.microsoft.com/sharepoint/v3" xsi:nil="true"/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PublishingContact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PublishingContact>
    <PublishingContactName xmlns="http://schemas.microsoft.com/sharepoint/v3" xsi:nil="true"/>
    <Comment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C229D8-0E4C-4F99-8BE9-4642B22A1CB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32873B9-3E97-432F-8F76-AC008605E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A895AF-B2A6-4CFF-BA87-152AE7E6AB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AD2FDA4E-B48D-4297-B9BB-397D83C1531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9</vt:i4>
      </vt:variant>
    </vt:vector>
  </HeadingPairs>
  <TitlesOfParts>
    <vt:vector size="18" baseType="lpstr">
      <vt:lpstr>Handleiding</vt:lpstr>
      <vt:lpstr>1VOORBLAD</vt:lpstr>
      <vt:lpstr>2VERMOGEN</vt:lpstr>
      <vt:lpstr>3BATEN</vt:lpstr>
      <vt:lpstr>4LASTEN</vt:lpstr>
      <vt:lpstr>5Toelichting1</vt:lpstr>
      <vt:lpstr>6Toelichting2</vt:lpstr>
      <vt:lpstr>7Kascie</vt:lpstr>
      <vt:lpstr>8Outputtabel</vt:lpstr>
      <vt:lpstr>'1VOORBLAD'!Afdrukbereik</vt:lpstr>
      <vt:lpstr>'2VERMOGEN'!Afdrukbereik</vt:lpstr>
      <vt:lpstr>'3BATEN'!Afdrukbereik</vt:lpstr>
      <vt:lpstr>'4LASTEN'!Afdrukbereik</vt:lpstr>
      <vt:lpstr>'5Toelichting1'!Afdrukbereik</vt:lpstr>
      <vt:lpstr>'6Toelichting2'!Afdrukbereik</vt:lpstr>
      <vt:lpstr>'7Kascie'!Afdrukbereik</vt:lpstr>
      <vt:lpstr>'8Outputtabel'!Afdrukbereik</vt:lpstr>
      <vt:lpstr>Handleiding!Afdrukbereik</vt:lpstr>
    </vt:vector>
  </TitlesOfParts>
  <Company>Bisdom Haarlem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Harry Ran</dc:creator>
  <cp:lastModifiedBy>Kees van der Plas</cp:lastModifiedBy>
  <cp:lastPrinted>2021-06-17T09:38:52Z</cp:lastPrinted>
  <dcterms:created xsi:type="dcterms:W3CDTF">2001-09-12T10:22:28Z</dcterms:created>
  <dcterms:modified xsi:type="dcterms:W3CDTF">2022-01-03T15:02:47Z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Pagina</vt:lpwstr>
  </property>
  <property fmtid="{D5CDD505-2E9C-101B-9397-08002B2CF9AE}" pid="3" name="ContentTypeId">
    <vt:lpwstr>0x010100C568DB52D9D0A14D9B2FDCC96666E9F2007948130EC3DB064584E219954237AF3900BCA056BFCDF6DA43A5B6228237656A68</vt:lpwstr>
  </property>
</Properties>
</file>